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16" windowWidth="15300" windowHeight="8565" activeTab="0"/>
  </bookViews>
  <sheets>
    <sheet name="Бытовая техника" sheetId="1" r:id="rId1"/>
    <sheet name="Пром. машины" sheetId="2" r:id="rId2"/>
  </sheets>
  <externalReferences>
    <externalReference r:id="rId5"/>
  </externalReferences>
  <definedNames>
    <definedName name="Курс_нал">'[1]Служебный'!$B$5</definedName>
  </definedNames>
  <calcPr fullCalcOnLoad="1"/>
</workbook>
</file>

<file path=xl/sharedStrings.xml><?xml version="1.0" encoding="utf-8"?>
<sst xmlns="http://schemas.openxmlformats.org/spreadsheetml/2006/main" count="691" uniqueCount="299">
  <si>
    <t>Устройство для разработки программ для выш. автоматов</t>
  </si>
  <si>
    <t>XA3713001</t>
  </si>
  <si>
    <t>XA3730001</t>
  </si>
  <si>
    <t xml:space="preserve">XA3727001 </t>
  </si>
  <si>
    <t xml:space="preserve">XA3733001 </t>
  </si>
  <si>
    <t>FRAME EXTRA SMALL</t>
  </si>
  <si>
    <t xml:space="preserve">FRAME SMALL </t>
  </si>
  <si>
    <t xml:space="preserve">FRAME REGULAR (MEDIUM) </t>
  </si>
  <si>
    <t xml:space="preserve">FRAME LARGE  </t>
  </si>
  <si>
    <t xml:space="preserve">X80904102 </t>
  </si>
  <si>
    <t>X80903002</t>
  </si>
  <si>
    <t>X80902002</t>
  </si>
  <si>
    <t>X81124001</t>
  </si>
  <si>
    <t>FRAME SMALL</t>
  </si>
  <si>
    <t xml:space="preserve">FRAME REGULAR (MEDIUM)  </t>
  </si>
  <si>
    <t>FRAME REGULAR (MEDIUM)</t>
  </si>
  <si>
    <t xml:space="preserve">FRAME EXTRA LARGE </t>
  </si>
  <si>
    <t>X82750002</t>
  </si>
  <si>
    <t xml:space="preserve">X81273002 </t>
  </si>
  <si>
    <t>X81274002</t>
  </si>
  <si>
    <t xml:space="preserve">FRAME LARGE </t>
  </si>
  <si>
    <t>New</t>
  </si>
  <si>
    <t>Магнитные карты с программами №1-62 из библиотеки</t>
  </si>
  <si>
    <t>M3000С</t>
  </si>
  <si>
    <t>PE150/100/200</t>
  </si>
  <si>
    <t>Пяльца для вышивальных машин-автоматов</t>
  </si>
  <si>
    <t>M2100/2000</t>
  </si>
  <si>
    <t>Модель</t>
  </si>
  <si>
    <t>Розница</t>
  </si>
  <si>
    <t xml:space="preserve">Заказ </t>
  </si>
  <si>
    <t>Функции</t>
  </si>
  <si>
    <t>Описание</t>
  </si>
  <si>
    <t>Налич.</t>
  </si>
  <si>
    <t>заказ</t>
  </si>
  <si>
    <r>
      <t>e</t>
    </r>
    <r>
      <rPr>
        <b/>
        <sz val="11"/>
        <color indexed="8"/>
        <rFont val="Arial"/>
        <family val="2"/>
      </rPr>
      <t>uro</t>
    </r>
  </si>
  <si>
    <t>Швейные центры (раздвижные столы-тумбы для шв.машин)</t>
  </si>
  <si>
    <t>Балтийская сосна</t>
  </si>
  <si>
    <t>Розовое дерево</t>
  </si>
  <si>
    <t>Тик</t>
  </si>
  <si>
    <t>HORN 5-28</t>
  </si>
  <si>
    <t>HORN 5-58</t>
  </si>
  <si>
    <t>HORN 7-32</t>
  </si>
  <si>
    <t>3,4-x ниточный оверлок, любая ткань, диф. подача</t>
  </si>
  <si>
    <t>Аксессуары для вышивальных машин-автоматов</t>
  </si>
  <si>
    <t>Фирма</t>
  </si>
  <si>
    <t>BROTHER</t>
  </si>
  <si>
    <t>HORN</t>
  </si>
  <si>
    <t>ORGAN</t>
  </si>
  <si>
    <t>Пачка (штук)</t>
  </si>
  <si>
    <t>10 штук</t>
  </si>
  <si>
    <t>5 штук</t>
  </si>
  <si>
    <t>Стретч № 75-90</t>
  </si>
  <si>
    <t>Джинса № 90-110</t>
  </si>
  <si>
    <t>Джерси № 70-100</t>
  </si>
  <si>
    <t xml:space="preserve">Кожа № 90-100 </t>
  </si>
  <si>
    <t>Универсал № 70-100</t>
  </si>
  <si>
    <t>Иглы для швейных машин (Япония)</t>
  </si>
  <si>
    <t>2 штук</t>
  </si>
  <si>
    <t>Двойные TWIN 80/3</t>
  </si>
  <si>
    <t>Двойные TWIN 80/4</t>
  </si>
  <si>
    <t>1 штука</t>
  </si>
  <si>
    <t>Двойные TWIN 90/3</t>
  </si>
  <si>
    <t>Двойные TWIN 90/4</t>
  </si>
  <si>
    <t>Шпульки для швейных машин</t>
  </si>
  <si>
    <t>Широкие для BROTHER PX-, XL-, LS-, PS-</t>
  </si>
  <si>
    <t>Узкие для BROTHER STAR-, Super Ace-, PE150, M2100, M300</t>
  </si>
  <si>
    <t>Лапки и части для швейных машин</t>
  </si>
  <si>
    <t>Лапка для складок-плиссе</t>
  </si>
  <si>
    <t>Верхний транспортер</t>
  </si>
  <si>
    <t>Лапкодержатель</t>
  </si>
  <si>
    <t>Лапка для трикотажа</t>
  </si>
  <si>
    <t>Лапка-"улитка" для подрубки низа</t>
  </si>
  <si>
    <t>Роликовая лапка</t>
  </si>
  <si>
    <t>Пластиковая лапка</t>
  </si>
  <si>
    <t>Лапка для потайной подшивки низа</t>
  </si>
  <si>
    <t>Универсальная лапка</t>
  </si>
  <si>
    <t>Оверлочная лапка</t>
  </si>
  <si>
    <t>Лапка для прямой строчки</t>
  </si>
  <si>
    <t>Лапка для пришивания молнии</t>
  </si>
  <si>
    <t>Лапка для потайной молнии</t>
  </si>
  <si>
    <t>Лапка для пришивания пуговицы</t>
  </si>
  <si>
    <t>Лапка для пришивания косой бейки</t>
  </si>
  <si>
    <t>Лапка для пришивания резинки/шнура</t>
  </si>
  <si>
    <t>Лапки к оверлокам</t>
  </si>
  <si>
    <t>Лапка для пришивания резинки</t>
  </si>
  <si>
    <t>XL 5050</t>
  </si>
  <si>
    <t>XL 5060</t>
  </si>
  <si>
    <t>MKBL, MKBL4</t>
  </si>
  <si>
    <t>Магнитные карты 1,4 Мб для PE DESIGN 3,4/5</t>
  </si>
  <si>
    <t>Бытовые оверлоки</t>
  </si>
  <si>
    <t xml:space="preserve"> Бытовые компьютеризированные электронные швейные машины</t>
  </si>
  <si>
    <t>Петля в 4 приема</t>
  </si>
  <si>
    <t>25 строчек</t>
  </si>
  <si>
    <t xml:space="preserve"> Бытовые швейные машины с вертикальным челноком</t>
  </si>
  <si>
    <t xml:space="preserve"> Бытовые швейные машины с горизонтальным челноком</t>
  </si>
  <si>
    <t>XL 2120</t>
  </si>
  <si>
    <t>15 строчек</t>
  </si>
  <si>
    <t>17 строчек</t>
  </si>
  <si>
    <t>2 оверл шва, петли в 4 приема</t>
  </si>
  <si>
    <t>2 оверл шва, петли в 1 прием</t>
  </si>
  <si>
    <t>3 оверл шов, петли в 1 прием, УБВН</t>
  </si>
  <si>
    <t>8 строчек</t>
  </si>
  <si>
    <t>11 строчек</t>
  </si>
  <si>
    <t>1 оверл. шов, петля в 4 приема</t>
  </si>
  <si>
    <t>4 ов. шва, петли в 4 приема, УБВН</t>
  </si>
  <si>
    <t>**</t>
  </si>
  <si>
    <t>*</t>
  </si>
  <si>
    <t>***</t>
  </si>
  <si>
    <t>шт.</t>
  </si>
  <si>
    <t>STAR 35</t>
  </si>
  <si>
    <t>MK 68</t>
  </si>
  <si>
    <t>Магнитные карты с программами №68 из библиотеки</t>
  </si>
  <si>
    <t>MK 1 - 70</t>
  </si>
  <si>
    <t>USD</t>
  </si>
  <si>
    <t>XL 2140</t>
  </si>
  <si>
    <t>XL 2230</t>
  </si>
  <si>
    <t>JANOME</t>
  </si>
  <si>
    <t>294 строчки</t>
  </si>
  <si>
    <t>3 ов.шва, петля в 1 пр., УБВН,  ЖЧ</t>
  </si>
  <si>
    <t>5 петель, 1 - с глазком, 4 оверл.шва</t>
  </si>
  <si>
    <t>5 петель, 1 - с глазком, START/STOP</t>
  </si>
  <si>
    <t>10 петель, 3- с глазком, START/STOP</t>
  </si>
  <si>
    <t>Size Petite</t>
  </si>
  <si>
    <t>Size Small</t>
  </si>
  <si>
    <t>Size Medium</t>
  </si>
  <si>
    <t>Size Full Figure</t>
  </si>
  <si>
    <t>Size Male</t>
  </si>
  <si>
    <t>Adjustoform</t>
  </si>
  <si>
    <t>Манекены портняжные</t>
  </si>
  <si>
    <t>Женский (Бюст 71-86cm, Талия 56-74см, Бедра 76-94см)</t>
  </si>
  <si>
    <t>Женский (Бюст 84-104cm, Талия 59-81см, Бедра 86-106см)</t>
  </si>
  <si>
    <t>Женский (Бюст 100-116cm, Талия 74-94, Бедра 102-122см)</t>
  </si>
  <si>
    <t>Женский (Бюст 115-134cm, Талия 97-116, Бедра 120-140см)</t>
  </si>
  <si>
    <t>Распошивальные машины</t>
  </si>
  <si>
    <t>RS-9</t>
  </si>
  <si>
    <t>RS-7</t>
  </si>
  <si>
    <t>JR-1218S</t>
  </si>
  <si>
    <t>M-644D</t>
  </si>
  <si>
    <t>SILVER</t>
  </si>
  <si>
    <t>new</t>
  </si>
  <si>
    <t>20 строчек</t>
  </si>
  <si>
    <t>EF75</t>
  </si>
  <si>
    <t>NV4000</t>
  </si>
  <si>
    <t>PRH300</t>
  </si>
  <si>
    <t>PR600</t>
  </si>
  <si>
    <t>FRAME 30 sm x 20 sm</t>
  </si>
  <si>
    <t>PRH180</t>
  </si>
  <si>
    <t>FRAME 18 sm x 30 sm</t>
  </si>
  <si>
    <t>PRH100</t>
  </si>
  <si>
    <t>FRAME 10 sm x 10 sm</t>
  </si>
  <si>
    <t>PRH60</t>
  </si>
  <si>
    <t>FRAME 06 sm x 04 sm</t>
  </si>
  <si>
    <t>3 ов. швов, петли в 4 приема</t>
  </si>
  <si>
    <t>****</t>
  </si>
  <si>
    <t>XL 2240</t>
  </si>
  <si>
    <t>JAGUAR</t>
  </si>
  <si>
    <t>EL 530</t>
  </si>
  <si>
    <t xml:space="preserve"> 7 операций</t>
  </si>
  <si>
    <t>Длина стежка 4,5 мм, зигзаг до 5 мм</t>
  </si>
  <si>
    <t>13 операций</t>
  </si>
  <si>
    <t>21 операция</t>
  </si>
  <si>
    <t>15 операций</t>
  </si>
  <si>
    <t>10 операций</t>
  </si>
  <si>
    <t>Петли в 4 приема</t>
  </si>
  <si>
    <t>7 строчек</t>
  </si>
  <si>
    <t>21 строчек</t>
  </si>
  <si>
    <t>19 строчек</t>
  </si>
  <si>
    <t>Вышивальные машины</t>
  </si>
  <si>
    <t>NV700E</t>
  </si>
  <si>
    <t>Поле 180х130мм, скорость 650 ст/мин, встр.рисунки 136 шт</t>
  </si>
  <si>
    <t>27 строчек</t>
  </si>
  <si>
    <t>4 ов. шва, петли в 4 приема</t>
  </si>
  <si>
    <t>X-5</t>
  </si>
  <si>
    <t>SL-7</t>
  </si>
  <si>
    <t xml:space="preserve"> Бытовые электронные швейные машины с горизонтальным челноком</t>
  </si>
  <si>
    <t>3 ов.шва, петля в 4 пр., ЖЧ</t>
  </si>
  <si>
    <t>PX 14</t>
  </si>
  <si>
    <t>TM 2004</t>
  </si>
  <si>
    <t xml:space="preserve"> 7 строчек</t>
  </si>
  <si>
    <t>125 строчек</t>
  </si>
  <si>
    <r>
      <t>ПРАЙС ЛИСТ</t>
    </r>
    <r>
      <rPr>
        <b/>
        <sz val="16"/>
        <rFont val="Arial"/>
        <family val="2"/>
      </rPr>
      <t xml:space="preserve"> на пром. швейное оборудование </t>
    </r>
    <r>
      <rPr>
        <b/>
        <sz val="16"/>
        <color indexed="12"/>
        <rFont val="Arial"/>
        <family val="2"/>
      </rPr>
      <t>BROTHER</t>
    </r>
    <r>
      <rPr>
        <b/>
        <sz val="16"/>
        <rFont val="Arial"/>
        <family val="2"/>
      </rPr>
      <t xml:space="preserve">, </t>
    </r>
    <r>
      <rPr>
        <b/>
        <sz val="16"/>
        <color indexed="10"/>
        <rFont val="Arial"/>
        <family val="2"/>
      </rPr>
      <t>TYPICAL</t>
    </r>
  </si>
  <si>
    <t>GC6150M</t>
  </si>
  <si>
    <t>GC6150H</t>
  </si>
  <si>
    <t>CLUTCH MOTOR</t>
  </si>
  <si>
    <t>STAND &amp; TABLE</t>
  </si>
  <si>
    <t>S-7200A-403</t>
  </si>
  <si>
    <t>Прямострочная одноигольная машина челночного стежка с прямым серво-двигателем, автоматической обрезкой, нитеотбрасывателем, независимым электрореверсом, автоподъемником прижимной лапки, автоматической закрепкой в начале и конце шва (количество стежков в закрепке программируется с пульта управления установленного на  машине).  Для легких и средних типов ткани. Длина стежка до 5 мм, скорость - 5 000 ст/мин</t>
  </si>
  <si>
    <r>
      <t xml:space="preserve">Промышленные швейные машины </t>
    </r>
    <r>
      <rPr>
        <b/>
        <sz val="12"/>
        <color indexed="12"/>
        <rFont val="Arial"/>
        <family val="2"/>
      </rPr>
      <t>BROTHER</t>
    </r>
    <r>
      <rPr>
        <b/>
        <sz val="12"/>
        <color indexed="8"/>
        <rFont val="Arial"/>
        <family val="2"/>
      </rPr>
      <t xml:space="preserve"> (Япония)</t>
    </r>
  </si>
  <si>
    <r>
      <t xml:space="preserve">Промышленные швейные машины </t>
    </r>
    <r>
      <rPr>
        <b/>
        <sz val="12"/>
        <color indexed="10"/>
        <rFont val="Arial"/>
        <family val="2"/>
      </rPr>
      <t>TYPICAL</t>
    </r>
    <r>
      <rPr>
        <b/>
        <sz val="12"/>
        <color indexed="8"/>
        <rFont val="Arial"/>
        <family val="2"/>
      </rPr>
      <t xml:space="preserve"> (Китай)</t>
    </r>
  </si>
  <si>
    <t>FB-N310-5030-55-S3F</t>
  </si>
  <si>
    <r>
      <t>Стачивающе- обметочная машина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иглы, 5 нитей, </t>
    </r>
    <r>
      <rPr>
        <sz val="10"/>
        <color indexed="8"/>
        <rFont val="Arial"/>
        <family val="2"/>
      </rPr>
      <t>дифференциал 0,7- 2, скорость</t>
    </r>
    <r>
      <rPr>
        <sz val="10"/>
        <rFont val="Arial"/>
        <family val="2"/>
      </rPr>
      <t>- 6 000 ст/мин, длина стежка 0,9…3,8 мм, ширина обметки- 5 мм, расстояние между иглами – 5 мм</t>
    </r>
  </si>
  <si>
    <t>Цена указана с двигателем и столом</t>
  </si>
  <si>
    <t>Мужской (Грудь 94-114cm, Талия 82-101, Бедра 99-119см)</t>
  </si>
  <si>
    <t>EF82</t>
  </si>
  <si>
    <t>FRAME SMALL (2x6cm)</t>
  </si>
  <si>
    <t>EF83</t>
  </si>
  <si>
    <t xml:space="preserve">FRAME MEDIUM (10x10cm) </t>
  </si>
  <si>
    <t>EF84</t>
  </si>
  <si>
    <t xml:space="preserve">FRAME LARGE (18x13cm) </t>
  </si>
  <si>
    <t>EF85</t>
  </si>
  <si>
    <t xml:space="preserve">FRAME EXTRA LARGE (30x13cm) </t>
  </si>
  <si>
    <t>XL2600</t>
  </si>
  <si>
    <t>JEM GOLD</t>
  </si>
  <si>
    <t>M-744D</t>
  </si>
  <si>
    <t>NV 200</t>
  </si>
  <si>
    <t>NV 400</t>
  </si>
  <si>
    <t>PE DESIGN V6.0</t>
  </si>
  <si>
    <t>GC6160</t>
  </si>
  <si>
    <t>GC6160H</t>
  </si>
  <si>
    <t xml:space="preserve">Прямострочная 1-игольная машина челночного стежка с дополнительным игольным продвижением материала. Продвижение материала – нижними зубьями и иглой. Длина стежка:  0-4 мм. Скорость: до 4 500 ст./мин. Используемая игла: DBx1 # 75-90. Подъём лапки до 6 мм. Машина предназначена для стачивания лёгких и средних материалов. Машина копирована с Mitsubishi LS2-2210                                                                   </t>
  </si>
  <si>
    <t>GK31030</t>
  </si>
  <si>
    <t>GN2000-3</t>
  </si>
  <si>
    <t>GN2000-5</t>
  </si>
  <si>
    <t xml:space="preserve">Мотор TYPICAL 220V, 380V </t>
  </si>
  <si>
    <t xml:space="preserve">Стол TYPICAL </t>
  </si>
  <si>
    <t xml:space="preserve">Все цены указаны с учетом стола и двигателя </t>
  </si>
  <si>
    <t>GN2000-4H</t>
  </si>
  <si>
    <t>Поле 300х180мм, скорость 1000 ст/мин, USB порт</t>
  </si>
  <si>
    <t>80 строчки</t>
  </si>
  <si>
    <t>7 петель, 3- с глазком, START/STOP</t>
  </si>
  <si>
    <t>12  операций</t>
  </si>
  <si>
    <t>8 операций</t>
  </si>
  <si>
    <t>Петля в 4 приема, РДЛНТ</t>
  </si>
  <si>
    <t>BR-150</t>
  </si>
  <si>
    <t>XR-10</t>
  </si>
  <si>
    <t>XR-14</t>
  </si>
  <si>
    <t>314DX</t>
  </si>
  <si>
    <t>XR-14HC</t>
  </si>
  <si>
    <t>Elegance 50</t>
  </si>
  <si>
    <t>Elegance 70</t>
  </si>
  <si>
    <t>LS 1520</t>
  </si>
  <si>
    <t>XL 2130</t>
  </si>
  <si>
    <t>RS-5</t>
  </si>
  <si>
    <t>XL 2220</t>
  </si>
  <si>
    <t>XL 2250</t>
  </si>
  <si>
    <t>RS-11</t>
  </si>
  <si>
    <t>RS 250</t>
  </si>
  <si>
    <t>49 строчек</t>
  </si>
  <si>
    <t>M 3034D</t>
  </si>
  <si>
    <t>M 2340CV</t>
  </si>
  <si>
    <t>4-x ниточная распошивальная машина, любая ткань</t>
  </si>
  <si>
    <t>GC6150В</t>
  </si>
  <si>
    <t>GC0302</t>
  </si>
  <si>
    <t>GN2000-5Н</t>
  </si>
  <si>
    <t>GK32500-1356</t>
  </si>
  <si>
    <t>GN793</t>
  </si>
  <si>
    <t>GN794</t>
  </si>
  <si>
    <t>GN795</t>
  </si>
  <si>
    <t>Высокоскоростная 2-игольная, 5-ниточная машина (оверлок) предохранительного цепного стежка с обрезкой края материала. Машина предназначенная для стачивания и обмётывания изделия. Продвижение материала – дифференциальными нижними зубьями. Дифференциал зубьев: 0,7-1,7. Скорость 6 000 ст./мин. Длина стежка: 0,7-3,8 мм. Расстояние между иглами 5 мм. Ширина обметки 5 мм. Подъём лапки до 6 мм. Используемая игла DCx27.</t>
  </si>
  <si>
    <t xml:space="preserve">3-игольная 5-ниточная машина (распошивалка) плоского цепного стежка с верхним и нижним застилом. Продвижение материала – дифференциальными нижними зубьями. Дифференциал: 0,8-1,2. Длина стежка: 1,8-3,3 мм. Расстояние между иглами – 4,8; 5,4; 6,4 мм. Скорость до 4 000 ст./мин. Подъём лапки до 6 мм. Машина предназначена для стачивания лёгких и средних трикотажных материалов. Машина копирована с Rimoldi
</t>
  </si>
  <si>
    <t>3-игольная 5-ниточная машина (распошивалка) плоского цепного стежка с верхним и нижним застилом. Продвижение материала – дифференциальными нижними зубьями. Дифференциал: 1:2-1:0,7. Длина стежка: 2-4,5 мм. Расстояние между иглами – 6,4 мм. Скорость до 6 000 ст./мин. Подъём лапки до 6 мм. Используемая игла: UYx128 GAS. Машина предназначена для стачивания лёгких и средних трикотажных материалов. Машина копирована с Yamato VF-2500</t>
  </si>
  <si>
    <t xml:space="preserve">Прямострочная 1-игольная машина (головка) челночного стежка, Продвижение материала – нижними зубьями. Длина стежка: 0-5 мм. Скорость:  до 5 000 ст./мин, Используемая игла: DBx1 # 65-90. Подъём лапки до 6 мм. Машина предназначена для стачивания лёгких и средних материалов. Машина сделана по технологии Brother SL-7340-3
</t>
  </si>
  <si>
    <r>
      <t xml:space="preserve">Прямострочная 1-игольная машина (головка) челночного стежка, Продвижение материала – нижними зубьями. Длина стежка: </t>
    </r>
    <r>
      <rPr>
        <sz val="10"/>
        <color indexed="12"/>
        <rFont val="Arial"/>
        <family val="2"/>
      </rPr>
      <t>0-7</t>
    </r>
    <r>
      <rPr>
        <sz val="10"/>
        <color indexed="8"/>
        <rFont val="Arial"/>
        <family val="2"/>
      </rPr>
      <t xml:space="preserve"> мм. Скорость:  до </t>
    </r>
    <r>
      <rPr>
        <sz val="10"/>
        <color indexed="12"/>
        <rFont val="Arial"/>
        <family val="2"/>
      </rPr>
      <t>3 500</t>
    </r>
    <r>
      <rPr>
        <sz val="10"/>
        <color indexed="8"/>
        <rFont val="Arial"/>
        <family val="2"/>
      </rPr>
      <t xml:space="preserve"> ст./мин, Используемая игла: DPx5 # 100-160. Подъём лапки до 6 мм. Машина предназначена для стачивания средних и тяжелых материалов. Машина сделана по технологии Brother SL-7340-5
</t>
    </r>
  </si>
  <si>
    <r>
      <t xml:space="preserve">Прямострочная 1-игольная машина (головка) челночного стежка </t>
    </r>
    <r>
      <rPr>
        <sz val="10"/>
        <color indexed="12"/>
        <rFont val="Arial"/>
        <family val="2"/>
      </rPr>
      <t>с увеличенным челноком</t>
    </r>
    <r>
      <rPr>
        <sz val="10"/>
        <color indexed="8"/>
        <rFont val="Arial"/>
        <family val="2"/>
      </rPr>
      <t>, Продвижение материала – нижними зубьями. Длина стежка:</t>
    </r>
    <r>
      <rPr>
        <sz val="10"/>
        <color indexed="12"/>
        <rFont val="Arial"/>
        <family val="2"/>
      </rPr>
      <t xml:space="preserve"> 0-7</t>
    </r>
    <r>
      <rPr>
        <sz val="10"/>
        <color indexed="8"/>
        <rFont val="Arial"/>
        <family val="2"/>
      </rPr>
      <t xml:space="preserve"> мм. Скорость:  до </t>
    </r>
    <r>
      <rPr>
        <sz val="10"/>
        <color indexed="12"/>
        <rFont val="Arial"/>
        <family val="2"/>
      </rPr>
      <t>3 000</t>
    </r>
    <r>
      <rPr>
        <sz val="10"/>
        <color indexed="8"/>
        <rFont val="Arial"/>
        <family val="2"/>
      </rPr>
      <t xml:space="preserve"> ст./мин, Используемая игла: DPx5 # 100-160. Подъём лапки до 6 мм. Машина предназначена для стачивания тяжелых материалов. Машина сделана по технологии Brother SL-7340-7
</t>
    </r>
  </si>
  <si>
    <r>
      <t xml:space="preserve">Прямострочная 1-игольная машина челночного стежка с дополнительным игольным продвижением материала. Продвижение материала – нижними зубьями и иглой. Длина стежка: </t>
    </r>
    <r>
      <rPr>
        <sz val="10"/>
        <color indexed="12"/>
        <rFont val="Arial"/>
        <family val="2"/>
      </rPr>
      <t>0-5 мм</t>
    </r>
    <r>
      <rPr>
        <sz val="10"/>
        <rFont val="Arial"/>
        <family val="2"/>
      </rPr>
      <t>. Скорость: до</t>
    </r>
    <r>
      <rPr>
        <sz val="10"/>
        <color indexed="12"/>
        <rFont val="Arial"/>
        <family val="2"/>
      </rPr>
      <t xml:space="preserve"> 3500</t>
    </r>
    <r>
      <rPr>
        <sz val="10"/>
        <rFont val="Arial"/>
        <family val="2"/>
      </rPr>
      <t xml:space="preserve"> ст./мин. Используемая игла: DРx5 # 100-160. Подъём лапки до 6 мм. Машина предназначена для стачивания средних и тяжёлых материалов. Машина копирована с Mitsubishi LS2-2210                                                                   </t>
    </r>
  </si>
  <si>
    <r>
      <t xml:space="preserve">Прямострочная 1-игольная машина челночного стежка с </t>
    </r>
    <r>
      <rPr>
        <sz val="10"/>
        <color indexed="12"/>
        <rFont val="Arial"/>
        <family val="2"/>
      </rPr>
      <t>увеличенным самосмазывающимся челноком</t>
    </r>
    <r>
      <rPr>
        <sz val="10"/>
        <rFont val="Arial"/>
        <family val="2"/>
      </rPr>
      <t xml:space="preserve">  Продвижение материала – </t>
    </r>
    <r>
      <rPr>
        <sz val="10"/>
        <color indexed="12"/>
        <rFont val="Arial"/>
        <family val="2"/>
      </rPr>
      <t>нижними зубьями и иглой.</t>
    </r>
    <r>
      <rPr>
        <sz val="10"/>
        <rFont val="Arial"/>
        <family val="2"/>
      </rPr>
      <t xml:space="preserve"> Длина стежка: </t>
    </r>
    <r>
      <rPr>
        <sz val="10"/>
        <color indexed="12"/>
        <rFont val="Arial"/>
        <family val="2"/>
      </rPr>
      <t>0-8 мм</t>
    </r>
    <r>
      <rPr>
        <sz val="10"/>
        <rFont val="Arial"/>
        <family val="2"/>
      </rPr>
      <t>. Скорость:  до</t>
    </r>
    <r>
      <rPr>
        <sz val="10"/>
        <color indexed="12"/>
        <rFont val="Arial"/>
        <family val="2"/>
      </rPr>
      <t xml:space="preserve"> 2 000 ст./мин</t>
    </r>
    <r>
      <rPr>
        <sz val="10"/>
        <rFont val="Arial"/>
        <family val="2"/>
      </rPr>
      <t xml:space="preserve">, Используемая игла: DPx17 20-24 . Подъём лапки до </t>
    </r>
    <r>
      <rPr>
        <sz val="10"/>
        <color indexed="12"/>
        <rFont val="Arial"/>
        <family val="2"/>
      </rPr>
      <t>13 мм</t>
    </r>
    <r>
      <rPr>
        <sz val="10"/>
        <rFont val="Arial"/>
        <family val="2"/>
      </rPr>
      <t xml:space="preserve">. Машина предназначена для стачивания средних и тяжелых материалов. 
</t>
    </r>
  </si>
  <si>
    <r>
      <t xml:space="preserve">Высокоскоростная 2-игольная, </t>
    </r>
    <r>
      <rPr>
        <sz val="10"/>
        <color indexed="12"/>
        <rFont val="Arial"/>
        <family val="2"/>
      </rPr>
      <t>5-ниточная машина (оверлок)</t>
    </r>
    <r>
      <rPr>
        <sz val="10"/>
        <rFont val="Arial"/>
        <family val="2"/>
      </rPr>
      <t xml:space="preserve"> предохранительного цепного стежка с обрезкой края материала. Машина предназначенная для стачивания и обмётывания изделия. Продвижение материала – дифференциальными нижними зубьями. Дифференциал зубьев: 0,7-1,7. Скорость </t>
    </r>
    <r>
      <rPr>
        <sz val="10"/>
        <color indexed="12"/>
        <rFont val="Arial"/>
        <family val="2"/>
      </rPr>
      <t>6000 ст./мин.</t>
    </r>
    <r>
      <rPr>
        <sz val="10"/>
        <rFont val="Arial"/>
        <family val="2"/>
      </rPr>
      <t xml:space="preserve"> Длина стежка до 3,6 мм. Расстояние между иглами </t>
    </r>
    <r>
      <rPr>
        <sz val="10"/>
        <color indexed="12"/>
        <rFont val="Arial"/>
        <family val="2"/>
      </rPr>
      <t>3 мм.</t>
    </r>
    <r>
      <rPr>
        <sz val="10"/>
        <rFont val="Arial"/>
        <family val="2"/>
      </rPr>
      <t xml:space="preserve"> Ширина обметки 5 мм. Подъём лапки до 6 мм. Используемая игла DCx27. Машина копирована с Siruba</t>
    </r>
  </si>
  <si>
    <r>
      <t xml:space="preserve">Высокоскоростная 2-игольная, </t>
    </r>
    <r>
      <rPr>
        <sz val="10"/>
        <color indexed="12"/>
        <rFont val="Arial"/>
        <family val="2"/>
      </rPr>
      <t>4-ниточная машина (оверлок)</t>
    </r>
    <r>
      <rPr>
        <sz val="10"/>
        <rFont val="Arial"/>
        <family val="2"/>
      </rPr>
      <t xml:space="preserve"> цепного стежка с обрезкой края материала. Машина предназначенная для стачивания и обмётывания трикотажных изделия. Продвижение материала – дифференциальными нижними зубьями. Дифференциал зубьев: 0,7-1,7. </t>
    </r>
    <r>
      <rPr>
        <sz val="10"/>
        <color indexed="12"/>
        <rFont val="Arial"/>
        <family val="2"/>
      </rPr>
      <t>Скорость 6 000 ст./мин</t>
    </r>
    <r>
      <rPr>
        <sz val="10"/>
        <rFont val="Arial"/>
        <family val="2"/>
      </rPr>
      <t xml:space="preserve">. Длина стежка до 3,6 мм. Расстояние между иглами </t>
    </r>
    <r>
      <rPr>
        <sz val="10"/>
        <color indexed="12"/>
        <rFont val="Arial"/>
        <family val="2"/>
      </rPr>
      <t>2 мм</t>
    </r>
    <r>
      <rPr>
        <sz val="10"/>
        <rFont val="Arial"/>
        <family val="2"/>
      </rPr>
      <t xml:space="preserve">. Ширина обметки 5 мм. Подъём лапки до 6 мм. Используемая игла DCx27. Машина копирована с Siruba
</t>
    </r>
  </si>
  <si>
    <r>
      <t xml:space="preserve">Высокоскоростная </t>
    </r>
    <r>
      <rPr>
        <sz val="10"/>
        <color indexed="12"/>
        <rFont val="Arial"/>
        <family val="2"/>
      </rPr>
      <t>1-игольная</t>
    </r>
    <r>
      <rPr>
        <sz val="10"/>
        <rFont val="Arial"/>
        <family val="2"/>
      </rPr>
      <t xml:space="preserve">, </t>
    </r>
    <r>
      <rPr>
        <sz val="10"/>
        <color indexed="12"/>
        <rFont val="Arial"/>
        <family val="2"/>
      </rPr>
      <t>3-ниточная машина (оверлок)</t>
    </r>
    <r>
      <rPr>
        <sz val="10"/>
        <rFont val="Arial"/>
        <family val="2"/>
      </rPr>
      <t xml:space="preserve"> цепного стежка с обрезкой края материала. Машина предназначенная для стачивания и обмётывания изделия. Продвижение материала – дифференциальными нижними зубьями. Дифференциал зубьев: 0,7-1,7. Скорость </t>
    </r>
    <r>
      <rPr>
        <sz val="10"/>
        <color indexed="12"/>
        <rFont val="Arial"/>
        <family val="2"/>
      </rPr>
      <t>6 000 ст./мин</t>
    </r>
    <r>
      <rPr>
        <sz val="10"/>
        <rFont val="Arial"/>
        <family val="2"/>
      </rPr>
      <t xml:space="preserve">. Длина стежка до 3,6 мм. Ширина обметки 4 мм. Подъём лапки до 6 мм. Используемая игла DCx27. Машина копирована с Siruba
             </t>
    </r>
  </si>
  <si>
    <r>
      <t xml:space="preserve">Высокоскоростная </t>
    </r>
    <r>
      <rPr>
        <sz val="10"/>
        <color indexed="12"/>
        <rFont val="Arial"/>
        <family val="2"/>
      </rPr>
      <t>1-игольная</t>
    </r>
    <r>
      <rPr>
        <sz val="10"/>
        <rFont val="Arial"/>
        <family val="2"/>
      </rPr>
      <t xml:space="preserve">, </t>
    </r>
    <r>
      <rPr>
        <sz val="10"/>
        <color indexed="12"/>
        <rFont val="Arial"/>
        <family val="2"/>
      </rPr>
      <t>3-ниточная машина (оверлок)</t>
    </r>
    <r>
      <rPr>
        <sz val="10"/>
        <rFont val="Arial"/>
        <family val="2"/>
      </rPr>
      <t xml:space="preserve"> цепного стежка с обрезкой края материала. Машина предназначенная для стачивания и обмётывания изделия. Продвижение материала – дифференциальными нижними зубьями. Дифференциал зубьев: 0,7-1,7. Скорость </t>
    </r>
    <r>
      <rPr>
        <sz val="10"/>
        <color indexed="12"/>
        <rFont val="Arial"/>
        <family val="2"/>
      </rPr>
      <t>7 000 ст./мин</t>
    </r>
    <r>
      <rPr>
        <sz val="10"/>
        <rFont val="Arial"/>
        <family val="2"/>
      </rPr>
      <t xml:space="preserve">. Длина стежка: </t>
    </r>
    <r>
      <rPr>
        <sz val="10"/>
        <color indexed="12"/>
        <rFont val="Arial"/>
        <family val="2"/>
      </rPr>
      <t>0,7-3,8 мм</t>
    </r>
    <r>
      <rPr>
        <sz val="10"/>
        <rFont val="Arial"/>
        <family val="2"/>
      </rPr>
      <t xml:space="preserve">. Ширина обметки </t>
    </r>
    <r>
      <rPr>
        <sz val="10"/>
        <color indexed="12"/>
        <rFont val="Arial"/>
        <family val="2"/>
      </rPr>
      <t>4 мм</t>
    </r>
    <r>
      <rPr>
        <sz val="10"/>
        <rFont val="Arial"/>
        <family val="2"/>
      </rPr>
      <t xml:space="preserve">. Подъём лапки до 6 мм. Используемая игла DCx27. Машина копирована с Pegasus MT52-01
</t>
    </r>
  </si>
  <si>
    <r>
      <t xml:space="preserve">Высокоскоростная 2-игольная, </t>
    </r>
    <r>
      <rPr>
        <sz val="10"/>
        <color indexed="12"/>
        <rFont val="Arial"/>
        <family val="2"/>
      </rPr>
      <t>4-ниточная машина (оверлок)</t>
    </r>
    <r>
      <rPr>
        <sz val="10"/>
        <rFont val="Arial"/>
        <family val="2"/>
      </rPr>
      <t xml:space="preserve"> цепного стежка с обрезкой края материала. Машина предназначенная для стачивания и обмётывания </t>
    </r>
    <r>
      <rPr>
        <sz val="10"/>
        <color indexed="12"/>
        <rFont val="Arial"/>
        <family val="2"/>
      </rPr>
      <t>трикотажных</t>
    </r>
    <r>
      <rPr>
        <sz val="10"/>
        <rFont val="Arial"/>
        <family val="2"/>
      </rPr>
      <t xml:space="preserve"> изделия. Продвижение материала – дифференциальными нижними зубьями. Дифференциал зубьев: 0,7-1,7. Скорость</t>
    </r>
    <r>
      <rPr>
        <sz val="10"/>
        <color indexed="12"/>
        <rFont val="Arial"/>
        <family val="2"/>
      </rPr>
      <t xml:space="preserve"> 6000 ст./мин</t>
    </r>
    <r>
      <rPr>
        <sz val="10"/>
        <rFont val="Arial"/>
        <family val="2"/>
      </rPr>
      <t xml:space="preserve">. Длина стежка: </t>
    </r>
    <r>
      <rPr>
        <sz val="10"/>
        <color indexed="12"/>
        <rFont val="Arial"/>
        <family val="2"/>
      </rPr>
      <t>0,7-3,8 мм</t>
    </r>
    <r>
      <rPr>
        <sz val="10"/>
        <rFont val="Arial"/>
        <family val="2"/>
      </rPr>
      <t xml:space="preserve">. Расстояние между иглами 2мм. </t>
    </r>
    <r>
      <rPr>
        <sz val="10"/>
        <color indexed="12"/>
        <rFont val="Arial"/>
        <family val="2"/>
      </rPr>
      <t>Ширина обметки 4-5 мм</t>
    </r>
    <r>
      <rPr>
        <sz val="10"/>
        <rFont val="Arial"/>
        <family val="2"/>
      </rPr>
      <t>. Подъём лапки до 6 мм. Используемая игла DCx27. Машина копирована с Pegasus MT32-38</t>
    </r>
  </si>
  <si>
    <r>
      <t xml:space="preserve">Высокоскоростная 2-игольная, 5-ниточная машина (оверлок) предохранительного цепного стежка с обрезкой края материала. Машина предназначенная для стачивания и обмётывания изделия. Продвижение материала – дифференциальными нижними зубьями. Дифференциал зубьев: 0,7-1,7. Скорость </t>
    </r>
    <r>
      <rPr>
        <sz val="10"/>
        <color indexed="12"/>
        <rFont val="Arial"/>
        <family val="2"/>
      </rPr>
      <t>6 500 ст./мин</t>
    </r>
    <r>
      <rPr>
        <sz val="10"/>
        <color indexed="8"/>
        <rFont val="Arial"/>
        <family val="2"/>
      </rPr>
      <t xml:space="preserve">. Длина стежка: 0,7-3,8 мм. Расстояние между иглами </t>
    </r>
    <r>
      <rPr>
        <sz val="10"/>
        <color indexed="12"/>
        <rFont val="Arial"/>
        <family val="2"/>
      </rPr>
      <t>5 мм</t>
    </r>
    <r>
      <rPr>
        <sz val="10"/>
        <color indexed="8"/>
        <rFont val="Arial"/>
        <family val="2"/>
      </rPr>
      <t xml:space="preserve">. Ширина обметки </t>
    </r>
    <r>
      <rPr>
        <sz val="10"/>
        <color indexed="12"/>
        <rFont val="Arial"/>
        <family val="2"/>
      </rPr>
      <t>5 мм</t>
    </r>
    <r>
      <rPr>
        <sz val="10"/>
        <color indexed="8"/>
        <rFont val="Arial"/>
        <family val="2"/>
      </rPr>
      <t>. Подъём лапки до 6 мм. Используемая игла DCx27.</t>
    </r>
  </si>
  <si>
    <t>14 операций</t>
  </si>
  <si>
    <t>нет</t>
  </si>
  <si>
    <t>12 июня 2007 года.</t>
  </si>
  <si>
    <r>
      <t>ПРАЙС ЛИСТ</t>
    </r>
    <r>
      <rPr>
        <b/>
        <sz val="16"/>
        <rFont val="Arial"/>
        <family val="2"/>
      </rPr>
      <t xml:space="preserve"> на бытовую швейную технику BROTHER, </t>
    </r>
    <r>
      <rPr>
        <b/>
        <sz val="16"/>
        <color indexed="12"/>
        <rFont val="Arial"/>
        <family val="2"/>
      </rPr>
      <t>JANOME</t>
    </r>
    <r>
      <rPr>
        <b/>
        <sz val="16"/>
        <rFont val="Arial"/>
        <family val="2"/>
      </rPr>
      <t xml:space="preserve">, </t>
    </r>
    <r>
      <rPr>
        <b/>
        <sz val="16"/>
        <color indexed="10"/>
        <rFont val="Arial"/>
        <family val="2"/>
      </rPr>
      <t>JAGUAR</t>
    </r>
    <r>
      <rPr>
        <b/>
        <sz val="16"/>
        <rFont val="Arial"/>
        <family val="2"/>
      </rPr>
      <t xml:space="preserve">, </t>
    </r>
    <r>
      <rPr>
        <b/>
        <sz val="16"/>
        <color indexed="17"/>
        <rFont val="Arial"/>
        <family val="2"/>
      </rPr>
      <t>SILVER</t>
    </r>
  </si>
  <si>
    <t>NX 200</t>
  </si>
  <si>
    <t>50 строчки</t>
  </si>
  <si>
    <t>5 петель, 3- с глазком, START/STOP</t>
  </si>
  <si>
    <t>RS 35</t>
  </si>
  <si>
    <t>RS15</t>
  </si>
  <si>
    <t>LS 2125</t>
  </si>
  <si>
    <t>055D</t>
  </si>
  <si>
    <t>087DW</t>
  </si>
  <si>
    <t>550D</t>
  </si>
  <si>
    <t>770DW</t>
  </si>
  <si>
    <t>Elegance 60</t>
  </si>
  <si>
    <t>L 30</t>
  </si>
  <si>
    <t>L 40</t>
  </si>
  <si>
    <t>STAR 45</t>
  </si>
  <si>
    <t>STAR 55</t>
  </si>
  <si>
    <t>STAR 65</t>
  </si>
  <si>
    <t>NV 600</t>
  </si>
  <si>
    <t>20 июня 2007 года.</t>
  </si>
  <si>
    <t>L25</t>
  </si>
  <si>
    <t>3 оверл.шва, Петля в 4 приема, РДЛНТ</t>
  </si>
  <si>
    <t>1 оверл шов, петли в 4 прием,чемодан</t>
  </si>
  <si>
    <t>35 строчек</t>
  </si>
  <si>
    <t>3 ов. швов, петли в 1 приема, УБВН</t>
  </si>
  <si>
    <t>37 строчек</t>
  </si>
  <si>
    <t>3 ов. швов, петли в 1 приема, ЖЧ</t>
  </si>
  <si>
    <t>3 ов. швов, петли в 1 приема, ЖЧ, 2игла</t>
  </si>
  <si>
    <t>4 ов. шва, петли в 4 приема,УБВ</t>
  </si>
  <si>
    <t>1 оверл шов, петли в 4 приема</t>
  </si>
  <si>
    <t>1 оверл. шов, петли в 4 прием, УБВН</t>
  </si>
  <si>
    <t>3 оверл шва, петли в 1 прием, УБВН</t>
  </si>
  <si>
    <t>40 строчек</t>
  </si>
  <si>
    <t>30 строчек</t>
  </si>
  <si>
    <t>429 строчки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</si>
</sst>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\ _D_M_-;\-* #,##0\ _D_M_-;_-* &quot;-&quot;??\ _D_M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4"/>
      <name val="Arial"/>
      <family val="2"/>
    </font>
    <font>
      <sz val="16"/>
      <color indexed="10"/>
      <name val="Arial"/>
      <family val="0"/>
    </font>
    <font>
      <b/>
      <sz val="11"/>
      <name val="Arial"/>
      <family val="2"/>
    </font>
    <font>
      <b/>
      <i/>
      <sz val="11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1"/>
      <name val="Arial Cyr"/>
      <family val="2"/>
    </font>
    <font>
      <b/>
      <sz val="10"/>
      <color indexed="18"/>
      <name val="Arial"/>
      <family val="2"/>
    </font>
    <font>
      <b/>
      <sz val="16"/>
      <color indexed="12"/>
      <name val="Arial"/>
      <family val="2"/>
    </font>
    <font>
      <b/>
      <i/>
      <sz val="11"/>
      <color indexed="12"/>
      <name val="Arial"/>
      <family val="2"/>
    </font>
    <font>
      <b/>
      <sz val="8"/>
      <color indexed="20"/>
      <name val="Arial"/>
      <family val="2"/>
    </font>
    <font>
      <b/>
      <i/>
      <sz val="11"/>
      <color indexed="17"/>
      <name val="Arial"/>
      <family val="2"/>
    </font>
    <font>
      <b/>
      <sz val="10"/>
      <color indexed="17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6"/>
      <color indexed="17"/>
      <name val="Arial"/>
      <family val="2"/>
    </font>
    <font>
      <b/>
      <i/>
      <sz val="11"/>
      <color indexed="16"/>
      <name val="Arial"/>
      <family val="2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i/>
      <sz val="12"/>
      <color indexed="17"/>
      <name val="Arial"/>
      <family val="2"/>
    </font>
    <font>
      <b/>
      <sz val="10"/>
      <color indexed="23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b/>
      <i/>
      <sz val="11"/>
      <color indexed="23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8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10" fillId="2" borderId="8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0" fillId="2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Border="1" applyAlignment="1">
      <alignment/>
    </xf>
    <xf numFmtId="0" fontId="10" fillId="2" borderId="14" xfId="0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9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3" fillId="0" borderId="3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vertical="center"/>
    </xf>
    <xf numFmtId="0" fontId="19" fillId="0" borderId="0" xfId="0" applyFont="1" applyAlignment="1">
      <alignment horizontal="centerContinuous" vertical="top" wrapText="1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73" fontId="0" fillId="0" borderId="18" xfId="18" applyNumberFormat="1" applyFont="1" applyBorder="1" applyAlignment="1" applyProtection="1">
      <alignment/>
      <protection hidden="1"/>
    </xf>
    <xf numFmtId="0" fontId="0" fillId="0" borderId="18" xfId="0" applyBorder="1" applyAlignment="1">
      <alignment/>
    </xf>
    <xf numFmtId="2" fontId="9" fillId="0" borderId="18" xfId="0" applyNumberFormat="1" applyFont="1" applyFill="1" applyBorder="1" applyAlignment="1">
      <alignment horizontal="right" vertical="center"/>
    </xf>
    <xf numFmtId="2" fontId="4" fillId="0" borderId="18" xfId="0" applyNumberFormat="1" applyFont="1" applyBorder="1" applyAlignment="1">
      <alignment/>
    </xf>
    <xf numFmtId="1" fontId="13" fillId="0" borderId="18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" fillId="2" borderId="23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2" borderId="8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top" wrapText="1"/>
    </xf>
    <xf numFmtId="0" fontId="6" fillId="0" borderId="0" xfId="0" applyFont="1" applyFill="1" applyAlignment="1">
      <alignment/>
    </xf>
    <xf numFmtId="0" fontId="8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1" fontId="14" fillId="0" borderId="15" xfId="0" applyNumberFormat="1" applyFont="1" applyFill="1" applyBorder="1" applyAlignment="1">
      <alignment horizontal="right" vertical="center"/>
    </xf>
    <xf numFmtId="1" fontId="14" fillId="0" borderId="31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0" fontId="28" fillId="0" borderId="24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8" xfId="0" applyFont="1" applyFill="1" applyBorder="1" applyAlignment="1">
      <alignment vertical="center"/>
    </xf>
    <xf numFmtId="1" fontId="28" fillId="0" borderId="0" xfId="0" applyNumberFormat="1" applyFont="1" applyFill="1" applyAlignment="1">
      <alignment/>
    </xf>
    <xf numFmtId="0" fontId="30" fillId="0" borderId="22" xfId="0" applyFont="1" applyFill="1" applyBorder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9" xfId="0" applyFont="1" applyBorder="1" applyAlignment="1">
      <alignment/>
    </xf>
    <xf numFmtId="0" fontId="31" fillId="0" borderId="21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center"/>
    </xf>
    <xf numFmtId="0" fontId="31" fillId="0" borderId="0" xfId="0" applyFont="1" applyAlignment="1">
      <alignment/>
    </xf>
    <xf numFmtId="1" fontId="31" fillId="0" borderId="0" xfId="0" applyNumberFormat="1" applyFont="1" applyAlignment="1">
      <alignment/>
    </xf>
    <xf numFmtId="0" fontId="4" fillId="0" borderId="32" xfId="0" applyFont="1" applyFill="1" applyBorder="1" applyAlignment="1">
      <alignment/>
    </xf>
    <xf numFmtId="0" fontId="15" fillId="0" borderId="10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" fontId="25" fillId="0" borderId="15" xfId="0" applyNumberFormat="1" applyFont="1" applyFill="1" applyBorder="1" applyAlignment="1">
      <alignment horizontal="right" vertical="center"/>
    </xf>
    <xf numFmtId="1" fontId="25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horizontal="right" vertical="center"/>
    </xf>
    <xf numFmtId="1" fontId="14" fillId="0" borderId="3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Continuous" vertical="center" wrapText="1"/>
    </xf>
    <xf numFmtId="0" fontId="32" fillId="0" borderId="0" xfId="0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32" xfId="0" applyFont="1" applyFill="1" applyBorder="1" applyAlignment="1">
      <alignment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" fontId="29" fillId="0" borderId="15" xfId="0" applyNumberFormat="1" applyFont="1" applyFill="1" applyBorder="1" applyAlignment="1">
      <alignment horizontal="right" vertical="center"/>
    </xf>
    <xf numFmtId="1" fontId="29" fillId="0" borderId="33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Alignment="1">
      <alignment/>
    </xf>
    <xf numFmtId="0" fontId="1" fillId="2" borderId="35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fill" vertical="center"/>
    </xf>
    <xf numFmtId="0" fontId="15" fillId="0" borderId="21" xfId="0" applyFont="1" applyFill="1" applyBorder="1" applyAlignment="1">
      <alignment horizontal="fill" vertical="center" wrapText="1"/>
    </xf>
    <xf numFmtId="1" fontId="25" fillId="0" borderId="21" xfId="0" applyNumberFormat="1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center"/>
    </xf>
    <xf numFmtId="0" fontId="15" fillId="0" borderId="32" xfId="0" applyFont="1" applyFill="1" applyBorder="1" applyAlignment="1">
      <alignment/>
    </xf>
    <xf numFmtId="0" fontId="23" fillId="3" borderId="24" xfId="0" applyFont="1" applyFill="1" applyBorder="1" applyAlignment="1">
      <alignment horizontal="center"/>
    </xf>
    <xf numFmtId="0" fontId="15" fillId="3" borderId="10" xfId="0" applyFont="1" applyFill="1" applyBorder="1" applyAlignment="1">
      <alignment vertical="center"/>
    </xf>
    <xf numFmtId="1" fontId="25" fillId="3" borderId="15" xfId="0" applyNumberFormat="1" applyFont="1" applyFill="1" applyBorder="1" applyAlignment="1">
      <alignment horizontal="right" vertical="center"/>
    </xf>
    <xf numFmtId="0" fontId="20" fillId="3" borderId="10" xfId="0" applyFont="1" applyFill="1" applyBorder="1" applyAlignment="1">
      <alignment horizontal="left" vertical="center"/>
    </xf>
    <xf numFmtId="1" fontId="29" fillId="3" borderId="15" xfId="0" applyNumberFormat="1" applyFont="1" applyFill="1" applyBorder="1" applyAlignment="1">
      <alignment horizontal="right" vertical="center"/>
    </xf>
    <xf numFmtId="1" fontId="29" fillId="3" borderId="33" xfId="0" applyNumberFormat="1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centerContinuous" vertical="top" wrapText="1"/>
    </xf>
    <xf numFmtId="0" fontId="20" fillId="3" borderId="18" xfId="0" applyFont="1" applyFill="1" applyBorder="1" applyAlignment="1">
      <alignment horizontal="centerContinuous" vertical="top" wrapText="1"/>
    </xf>
    <xf numFmtId="0" fontId="0" fillId="3" borderId="15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Continuous" vertical="top" wrapText="1"/>
    </xf>
    <xf numFmtId="0" fontId="20" fillId="3" borderId="26" xfId="0" applyFont="1" applyFill="1" applyBorder="1" applyAlignment="1">
      <alignment horizontal="centerContinuous" vertical="top" wrapText="1"/>
    </xf>
    <xf numFmtId="0" fontId="4" fillId="3" borderId="33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Continuous" vertical="center" wrapText="1"/>
    </xf>
    <xf numFmtId="0" fontId="32" fillId="3" borderId="32" xfId="0" applyFont="1" applyFill="1" applyBorder="1" applyAlignment="1">
      <alignment horizontal="centerContinuous" vertical="center" wrapText="1"/>
    </xf>
    <xf numFmtId="0" fontId="0" fillId="3" borderId="36" xfId="0" applyFont="1" applyFill="1" applyBorder="1" applyAlignment="1">
      <alignment horizontal="centerContinuous" vertical="center" wrapText="1"/>
    </xf>
    <xf numFmtId="0" fontId="2" fillId="3" borderId="15" xfId="0" applyFont="1" applyFill="1" applyBorder="1" applyAlignment="1">
      <alignment horizontal="centerContinuous" vertical="center" wrapText="1"/>
    </xf>
    <xf numFmtId="0" fontId="32" fillId="3" borderId="17" xfId="0" applyFont="1" applyFill="1" applyBorder="1" applyAlignment="1">
      <alignment horizontal="centerContinuous" vertical="center"/>
    </xf>
    <xf numFmtId="0" fontId="32" fillId="3" borderId="16" xfId="0" applyFont="1" applyFill="1" applyBorder="1" applyAlignment="1">
      <alignment horizontal="centerContinuous" vertical="center"/>
    </xf>
    <xf numFmtId="0" fontId="32" fillId="0" borderId="0" xfId="0" applyFont="1" applyFill="1" applyAlignment="1">
      <alignment horizontal="center" vertical="center" wrapText="1"/>
    </xf>
    <xf numFmtId="0" fontId="15" fillId="0" borderId="36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1" fontId="25" fillId="0" borderId="36" xfId="0" applyNumberFormat="1" applyFont="1" applyFill="1" applyBorder="1" applyAlignment="1">
      <alignment horizontal="right" vertical="center"/>
    </xf>
    <xf numFmtId="1" fontId="25" fillId="0" borderId="38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Continuous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1" fontId="27" fillId="0" borderId="15" xfId="0" applyNumberFormat="1" applyFont="1" applyFill="1" applyBorder="1" applyAlignment="1">
      <alignment horizontal="right" vertical="center"/>
    </xf>
    <xf numFmtId="1" fontId="27" fillId="0" borderId="33" xfId="0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/>
    </xf>
    <xf numFmtId="0" fontId="14" fillId="0" borderId="13" xfId="0" applyFont="1" applyBorder="1" applyAlignment="1">
      <alignment/>
    </xf>
    <xf numFmtId="1" fontId="14" fillId="0" borderId="33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1" fontId="36" fillId="0" borderId="15" xfId="0" applyNumberFormat="1" applyFont="1" applyFill="1" applyBorder="1" applyAlignment="1">
      <alignment horizontal="right" vertical="center"/>
    </xf>
    <xf numFmtId="1" fontId="36" fillId="0" borderId="33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2" fillId="0" borderId="2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9" xfId="0" applyFont="1" applyBorder="1" applyAlignment="1">
      <alignment/>
    </xf>
    <xf numFmtId="0" fontId="37" fillId="0" borderId="18" xfId="0" applyFont="1" applyFill="1" applyBorder="1" applyAlignment="1">
      <alignment vertical="center"/>
    </xf>
    <xf numFmtId="0" fontId="38" fillId="0" borderId="9" xfId="0" applyFont="1" applyBorder="1" applyAlignment="1">
      <alignment/>
    </xf>
    <xf numFmtId="0" fontId="38" fillId="0" borderId="13" xfId="0" applyFont="1" applyBorder="1" applyAlignment="1">
      <alignment/>
    </xf>
    <xf numFmtId="0" fontId="32" fillId="0" borderId="24" xfId="0" applyFont="1" applyFill="1" applyBorder="1" applyAlignment="1">
      <alignment horizontal="center"/>
    </xf>
    <xf numFmtId="1" fontId="37" fillId="0" borderId="0" xfId="0" applyNumberFormat="1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8" fillId="0" borderId="9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1" fontId="37" fillId="0" borderId="0" xfId="0" applyNumberFormat="1" applyFont="1" applyFill="1" applyAlignment="1">
      <alignment/>
    </xf>
    <xf numFmtId="1" fontId="29" fillId="0" borderId="3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Continuous" vertical="top" wrapText="1"/>
    </xf>
    <xf numFmtId="0" fontId="39" fillId="0" borderId="0" xfId="0" applyFont="1" applyAlignment="1">
      <alignment/>
    </xf>
    <xf numFmtId="0" fontId="6" fillId="0" borderId="0" xfId="0" applyFont="1" applyAlignment="1">
      <alignment/>
    </xf>
    <xf numFmtId="175" fontId="20" fillId="0" borderId="0" xfId="0" applyNumberFormat="1" applyFont="1" applyFill="1" applyAlignment="1">
      <alignment/>
    </xf>
    <xf numFmtId="175" fontId="20" fillId="0" borderId="0" xfId="0" applyNumberFormat="1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173" fontId="0" fillId="0" borderId="26" xfId="18" applyNumberFormat="1" applyFont="1" applyBorder="1" applyAlignment="1" applyProtection="1">
      <alignment/>
      <protection hidden="1"/>
    </xf>
    <xf numFmtId="0" fontId="0" fillId="0" borderId="26" xfId="0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Fill="1" applyBorder="1" applyAlignment="1">
      <alignment vertical="center"/>
    </xf>
    <xf numFmtId="2" fontId="9" fillId="0" borderId="26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/>
    </xf>
    <xf numFmtId="0" fontId="1" fillId="2" borderId="40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/>
      <protection hidden="1"/>
    </xf>
    <xf numFmtId="0" fontId="4" fillId="0" borderId="45" xfId="0" applyFont="1" applyFill="1" applyBorder="1" applyAlignment="1" applyProtection="1">
      <alignment/>
      <protection hidden="1"/>
    </xf>
    <xf numFmtId="173" fontId="0" fillId="0" borderId="46" xfId="18" applyNumberFormat="1" applyFont="1" applyBorder="1" applyAlignment="1" applyProtection="1">
      <alignment/>
      <protection hidden="1"/>
    </xf>
    <xf numFmtId="0" fontId="0" fillId="0" borderId="46" xfId="0" applyBorder="1" applyAlignment="1">
      <alignment/>
    </xf>
    <xf numFmtId="0" fontId="0" fillId="0" borderId="46" xfId="0" applyFont="1" applyFill="1" applyBorder="1" applyAlignment="1">
      <alignment vertical="center"/>
    </xf>
    <xf numFmtId="1" fontId="9" fillId="0" borderId="46" xfId="0" applyNumberFormat="1" applyFont="1" applyFill="1" applyBorder="1" applyAlignment="1">
      <alignment horizontal="right" vertical="center"/>
    </xf>
    <xf numFmtId="1" fontId="13" fillId="0" borderId="46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1" fontId="14" fillId="0" borderId="26" xfId="0" applyNumberFormat="1" applyFont="1" applyFill="1" applyBorder="1" applyAlignment="1">
      <alignment horizontal="right" vertical="center"/>
    </xf>
    <xf numFmtId="1" fontId="14" fillId="0" borderId="17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fill" vertical="center"/>
    </xf>
    <xf numFmtId="0" fontId="4" fillId="0" borderId="18" xfId="0" applyFont="1" applyFill="1" applyBorder="1" applyAlignment="1">
      <alignment horizontal="fill" vertical="center" wrapText="1"/>
    </xf>
    <xf numFmtId="0" fontId="0" fillId="3" borderId="18" xfId="0" applyNumberFormat="1" applyFont="1" applyFill="1" applyBorder="1" applyAlignment="1">
      <alignment horizontal="centerContinuous" vertical="top" wrapText="1"/>
    </xf>
    <xf numFmtId="0" fontId="4" fillId="3" borderId="18" xfId="0" applyFont="1" applyFill="1" applyBorder="1" applyAlignment="1">
      <alignment horizontal="centerContinuous" vertical="top" wrapText="1"/>
    </xf>
    <xf numFmtId="1" fontId="25" fillId="4" borderId="33" xfId="0" applyNumberFormat="1" applyFont="1" applyFill="1" applyBorder="1" applyAlignment="1">
      <alignment horizontal="right" vertical="center"/>
    </xf>
    <xf numFmtId="1" fontId="29" fillId="4" borderId="33" xfId="0" applyNumberFormat="1" applyFont="1" applyFill="1" applyBorder="1" applyAlignment="1">
      <alignment horizontal="right" vertical="center"/>
    </xf>
    <xf numFmtId="0" fontId="40" fillId="3" borderId="10" xfId="0" applyFont="1" applyFill="1" applyBorder="1" applyAlignment="1">
      <alignment horizontal="left" vertical="center"/>
    </xf>
    <xf numFmtId="0" fontId="44" fillId="3" borderId="18" xfId="0" applyNumberFormat="1" applyFont="1" applyFill="1" applyBorder="1" applyAlignment="1">
      <alignment horizontal="centerContinuous" vertical="top" wrapText="1"/>
    </xf>
    <xf numFmtId="0" fontId="40" fillId="3" borderId="18" xfId="0" applyFont="1" applyFill="1" applyBorder="1" applyAlignment="1">
      <alignment horizontal="centerContinuous" vertical="top" wrapText="1"/>
    </xf>
    <xf numFmtId="1" fontId="45" fillId="3" borderId="15" xfId="0" applyNumberFormat="1" applyFont="1" applyFill="1" applyBorder="1" applyAlignment="1">
      <alignment horizontal="right" vertical="center"/>
    </xf>
    <xf numFmtId="1" fontId="45" fillId="3" borderId="33" xfId="0" applyNumberFormat="1" applyFont="1" applyFill="1" applyBorder="1" applyAlignment="1">
      <alignment horizontal="right" vertical="center"/>
    </xf>
    <xf numFmtId="0" fontId="40" fillId="3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fill" vertical="center"/>
    </xf>
    <xf numFmtId="0" fontId="4" fillId="0" borderId="26" xfId="0" applyFont="1" applyFill="1" applyBorder="1" applyAlignment="1">
      <alignment horizontal="fill" vertical="center" wrapText="1"/>
    </xf>
    <xf numFmtId="0" fontId="4" fillId="0" borderId="33" xfId="0" applyFont="1" applyFill="1" applyBorder="1" applyAlignment="1">
      <alignment horizontal="center"/>
    </xf>
    <xf numFmtId="1" fontId="25" fillId="3" borderId="21" xfId="0" applyNumberFormat="1" applyFont="1" applyFill="1" applyBorder="1" applyAlignment="1">
      <alignment horizontal="right" vertical="center"/>
    </xf>
    <xf numFmtId="1" fontId="29" fillId="3" borderId="18" xfId="0" applyNumberFormat="1" applyFont="1" applyFill="1" applyBorder="1" applyAlignment="1">
      <alignment horizontal="right" vertical="center"/>
    </xf>
    <xf numFmtId="1" fontId="29" fillId="3" borderId="36" xfId="0" applyNumberFormat="1" applyFont="1" applyFill="1" applyBorder="1" applyAlignment="1">
      <alignment horizontal="right" vertical="center"/>
    </xf>
    <xf numFmtId="1" fontId="14" fillId="3" borderId="26" xfId="0" applyNumberFormat="1" applyFont="1" applyFill="1" applyBorder="1" applyAlignment="1">
      <alignment horizontal="right" vertical="center"/>
    </xf>
    <xf numFmtId="1" fontId="25" fillId="3" borderId="31" xfId="0" applyNumberFormat="1" applyFont="1" applyFill="1" applyBorder="1" applyAlignment="1">
      <alignment horizontal="right" vertical="center"/>
    </xf>
    <xf numFmtId="1" fontId="25" fillId="3" borderId="33" xfId="0" applyNumberFormat="1" applyFont="1" applyFill="1" applyBorder="1" applyAlignment="1">
      <alignment horizontal="right" vertical="center"/>
    </xf>
    <xf numFmtId="1" fontId="36" fillId="0" borderId="31" xfId="0" applyNumberFormat="1" applyFont="1" applyFill="1" applyBorder="1" applyAlignment="1">
      <alignment horizontal="right" vertical="center"/>
    </xf>
    <xf numFmtId="0" fontId="32" fillId="0" borderId="42" xfId="0" applyFont="1" applyFill="1" applyBorder="1" applyAlignment="1">
      <alignment horizontal="center"/>
    </xf>
    <xf numFmtId="172" fontId="32" fillId="0" borderId="0" xfId="0" applyNumberFormat="1" applyFont="1" applyFill="1" applyAlignment="1">
      <alignment/>
    </xf>
    <xf numFmtId="0" fontId="32" fillId="0" borderId="48" xfId="0" applyFont="1" applyFill="1" applyBorder="1" applyAlignment="1">
      <alignment horizontal="left" vertical="center"/>
    </xf>
    <xf numFmtId="0" fontId="32" fillId="0" borderId="49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0" fontId="32" fillId="0" borderId="50" xfId="0" applyFont="1" applyFill="1" applyBorder="1" applyAlignment="1">
      <alignment vertical="center"/>
    </xf>
    <xf numFmtId="1" fontId="36" fillId="0" borderId="49" xfId="0" applyNumberFormat="1" applyFont="1" applyFill="1" applyBorder="1" applyAlignment="1">
      <alignment horizontal="right" vertical="center"/>
    </xf>
    <xf numFmtId="1" fontId="36" fillId="0" borderId="34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fill" vertical="center"/>
    </xf>
    <xf numFmtId="0" fontId="32" fillId="0" borderId="18" xfId="0" applyFont="1" applyFill="1" applyBorder="1" applyAlignment="1">
      <alignment horizontal="fill" vertical="center" wrapText="1"/>
    </xf>
    <xf numFmtId="1" fontId="36" fillId="0" borderId="18" xfId="0" applyNumberFormat="1" applyFont="1" applyFill="1" applyBorder="1" applyAlignment="1">
      <alignment horizontal="right" vertical="center"/>
    </xf>
    <xf numFmtId="0" fontId="32" fillId="0" borderId="36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1" fontId="36" fillId="0" borderId="36" xfId="0" applyNumberFormat="1" applyFont="1" applyFill="1" applyBorder="1" applyAlignment="1">
      <alignment horizontal="right" vertical="center"/>
    </xf>
    <xf numFmtId="1" fontId="36" fillId="0" borderId="38" xfId="0" applyNumberFormat="1" applyFont="1" applyFill="1" applyBorder="1" applyAlignment="1">
      <alignment horizontal="right" vertical="center"/>
    </xf>
    <xf numFmtId="0" fontId="32" fillId="0" borderId="38" xfId="0" applyFont="1" applyFill="1" applyBorder="1" applyAlignment="1">
      <alignment vertical="center"/>
    </xf>
    <xf numFmtId="0" fontId="20" fillId="0" borderId="43" xfId="0" applyFont="1" applyFill="1" applyBorder="1" applyAlignment="1" applyProtection="1">
      <alignment horizontal="left"/>
      <protection hidden="1"/>
    </xf>
    <xf numFmtId="0" fontId="20" fillId="0" borderId="18" xfId="0" applyFont="1" applyFill="1" applyBorder="1" applyAlignment="1">
      <alignment/>
    </xf>
    <xf numFmtId="1" fontId="46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centerContinuous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RANDO\&#1055;&#1088;&#1072;&#1081;&#1089;&#1099;%20RANDO\2003\&#1055;&#1088;&#1072;&#1081;&#1089;&#1099;%20RANDO\PRICE09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OTHER"/>
      <sheetName val="VERBATIM "/>
      <sheetName val="SILVER"/>
      <sheetName val="Швейные BROTHER"/>
      <sheetName val="Telefon"/>
      <sheetName val="TX"/>
      <sheetName val="TZ"/>
      <sheetName val="Служебный"/>
    </sheetNames>
    <sheetDataSet>
      <sheetData sheetId="7">
        <row r="5">
          <cell r="B5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workbookViewId="0" topLeftCell="A1">
      <selection activeCell="F58" sqref="F58"/>
    </sheetView>
  </sheetViews>
  <sheetFormatPr defaultColWidth="9.140625" defaultRowHeight="12.75"/>
  <cols>
    <col min="1" max="1" width="5.140625" style="0" customWidth="1"/>
    <col min="2" max="2" width="18.421875" style="3" customWidth="1"/>
    <col min="4" max="4" width="8.140625" style="0" customWidth="1"/>
    <col min="7" max="7" width="16.8515625" style="0" customWidth="1"/>
    <col min="8" max="8" width="10.140625" style="0" customWidth="1"/>
    <col min="9" max="9" width="10.7109375" style="0" customWidth="1"/>
    <col min="10" max="10" width="9.57421875" style="0" customWidth="1"/>
    <col min="11" max="11" width="8.421875" style="0" customWidth="1"/>
    <col min="12" max="12" width="7.00390625" style="0" hidden="1" customWidth="1"/>
    <col min="13" max="13" width="4.00390625" style="76" hidden="1" customWidth="1"/>
    <col min="14" max="14" width="4.00390625" style="0" hidden="1" customWidth="1"/>
    <col min="15" max="15" width="7.00390625" style="0" hidden="1" customWidth="1"/>
  </cols>
  <sheetData>
    <row r="1" spans="2:13" s="20" customFormat="1" ht="42" customHeight="1">
      <c r="B1" s="89" t="s">
        <v>265</v>
      </c>
      <c r="C1" s="42"/>
      <c r="D1" s="42"/>
      <c r="E1" s="42"/>
      <c r="F1" s="42"/>
      <c r="G1" s="42"/>
      <c r="H1" s="42"/>
      <c r="I1" s="42"/>
      <c r="J1" s="42"/>
      <c r="K1" s="42"/>
      <c r="M1" s="77"/>
    </row>
    <row r="2" spans="2:13" s="1" customFormat="1" ht="15.75">
      <c r="B2" s="90" t="s">
        <v>283</v>
      </c>
      <c r="M2" s="78"/>
    </row>
    <row r="3" spans="2:13" s="1" customFormat="1" ht="16.5" thickBot="1">
      <c r="B3" s="90"/>
      <c r="M3" s="78"/>
    </row>
    <row r="4" spans="2:13" s="4" customFormat="1" ht="18.75" thickBot="1">
      <c r="B4" s="91" t="s">
        <v>27</v>
      </c>
      <c r="C4" s="6" t="s">
        <v>30</v>
      </c>
      <c r="D4" s="7"/>
      <c r="E4" s="8" t="s">
        <v>31</v>
      </c>
      <c r="F4" s="9"/>
      <c r="G4" s="10"/>
      <c r="H4" s="9" t="s">
        <v>44</v>
      </c>
      <c r="I4" s="15" t="s">
        <v>28</v>
      </c>
      <c r="J4" s="14" t="s">
        <v>29</v>
      </c>
      <c r="K4" s="13" t="s">
        <v>32</v>
      </c>
      <c r="M4" s="79"/>
    </row>
    <row r="5" spans="2:11" ht="16.5" thickBot="1">
      <c r="B5" s="97" t="s">
        <v>93</v>
      </c>
      <c r="C5" s="5"/>
      <c r="D5" s="5"/>
      <c r="E5" s="5"/>
      <c r="F5" s="5"/>
      <c r="G5" s="5"/>
      <c r="H5" s="5"/>
      <c r="I5" s="83" t="s">
        <v>113</v>
      </c>
      <c r="J5" s="83" t="s">
        <v>113</v>
      </c>
      <c r="K5" s="74" t="s">
        <v>108</v>
      </c>
    </row>
    <row r="6" spans="2:15" s="129" customFormat="1" ht="14.25">
      <c r="B6" s="283" t="s">
        <v>223</v>
      </c>
      <c r="C6" s="284" t="s">
        <v>157</v>
      </c>
      <c r="D6" s="285"/>
      <c r="E6" s="284" t="s">
        <v>158</v>
      </c>
      <c r="F6" s="286"/>
      <c r="G6" s="285"/>
      <c r="H6" s="235" t="s">
        <v>155</v>
      </c>
      <c r="I6" s="287">
        <v>130</v>
      </c>
      <c r="J6" s="288">
        <f aca="true" t="shared" si="0" ref="J6:J27">I6*0.9</f>
        <v>117</v>
      </c>
      <c r="K6" s="289" t="s">
        <v>153</v>
      </c>
      <c r="L6" s="129">
        <v>65</v>
      </c>
      <c r="M6" s="130">
        <f aca="true" t="shared" si="1" ref="M6:M27">L6*1.1*1.2*1.5</f>
        <v>128.7</v>
      </c>
      <c r="N6" s="129">
        <v>129</v>
      </c>
      <c r="O6" s="129">
        <f>N6*1.1*1.2*1.5</f>
        <v>255.42000000000002</v>
      </c>
    </row>
    <row r="7" spans="2:15" s="106" customFormat="1" ht="14.25">
      <c r="B7" s="179">
        <v>1008</v>
      </c>
      <c r="C7" s="180" t="s">
        <v>221</v>
      </c>
      <c r="D7" s="181"/>
      <c r="E7" s="180" t="s">
        <v>222</v>
      </c>
      <c r="F7" s="182"/>
      <c r="G7" s="181"/>
      <c r="H7" s="181" t="s">
        <v>138</v>
      </c>
      <c r="I7" s="183">
        <v>140</v>
      </c>
      <c r="J7" s="184">
        <f t="shared" si="0"/>
        <v>126</v>
      </c>
      <c r="K7" s="105" t="s">
        <v>107</v>
      </c>
      <c r="L7" s="106">
        <v>65</v>
      </c>
      <c r="M7" s="108">
        <f t="shared" si="1"/>
        <v>128.7</v>
      </c>
      <c r="N7" s="106">
        <v>129</v>
      </c>
      <c r="O7" s="106">
        <f>N7*1.1*1.2*1.5</f>
        <v>255.42000000000002</v>
      </c>
    </row>
    <row r="8" spans="2:15" s="75" customFormat="1" ht="14.25">
      <c r="B8" s="222" t="s">
        <v>177</v>
      </c>
      <c r="C8" s="85" t="s">
        <v>178</v>
      </c>
      <c r="D8" s="84"/>
      <c r="E8" s="85" t="s">
        <v>163</v>
      </c>
      <c r="F8" s="120"/>
      <c r="G8" s="84"/>
      <c r="H8" s="84" t="s">
        <v>116</v>
      </c>
      <c r="I8" s="121">
        <v>150</v>
      </c>
      <c r="J8" s="122">
        <f t="shared" si="0"/>
        <v>135</v>
      </c>
      <c r="K8" s="103" t="s">
        <v>105</v>
      </c>
      <c r="L8" s="75">
        <v>74</v>
      </c>
      <c r="M8" s="104">
        <f t="shared" si="1"/>
        <v>146.52</v>
      </c>
      <c r="N8" s="75">
        <v>129</v>
      </c>
      <c r="O8" s="75">
        <f>N8*1.1*1.2*1.5</f>
        <v>255.42000000000002</v>
      </c>
    </row>
    <row r="9" spans="2:13" s="2" customFormat="1" ht="14.25">
      <c r="B9" s="19" t="s">
        <v>230</v>
      </c>
      <c r="C9" s="33" t="s">
        <v>162</v>
      </c>
      <c r="D9" s="34"/>
      <c r="E9" s="33" t="s">
        <v>163</v>
      </c>
      <c r="F9" s="35"/>
      <c r="G9" s="34"/>
      <c r="H9" s="34" t="s">
        <v>45</v>
      </c>
      <c r="I9" s="101">
        <v>150</v>
      </c>
      <c r="J9" s="187">
        <f t="shared" si="0"/>
        <v>135</v>
      </c>
      <c r="K9" s="72" t="s">
        <v>105</v>
      </c>
      <c r="L9" s="118">
        <v>78.5</v>
      </c>
      <c r="M9" s="80">
        <f t="shared" si="1"/>
        <v>155.43</v>
      </c>
    </row>
    <row r="10" spans="2:13" s="129" customFormat="1" ht="14.25">
      <c r="B10" s="192" t="s">
        <v>271</v>
      </c>
      <c r="C10" s="189" t="s">
        <v>162</v>
      </c>
      <c r="D10" s="190"/>
      <c r="E10" s="189" t="s">
        <v>163</v>
      </c>
      <c r="F10" s="193"/>
      <c r="G10" s="190"/>
      <c r="H10" s="190" t="s">
        <v>45</v>
      </c>
      <c r="I10" s="194">
        <v>155</v>
      </c>
      <c r="J10" s="195">
        <f t="shared" si="0"/>
        <v>139.5</v>
      </c>
      <c r="K10" s="191" t="s">
        <v>105</v>
      </c>
      <c r="L10" s="131">
        <v>78.5</v>
      </c>
      <c r="M10" s="130">
        <f t="shared" si="1"/>
        <v>155.43</v>
      </c>
    </row>
    <row r="11" spans="2:13" s="129" customFormat="1" ht="14.25">
      <c r="B11" s="192" t="s">
        <v>172</v>
      </c>
      <c r="C11" s="189" t="s">
        <v>162</v>
      </c>
      <c r="D11" s="190"/>
      <c r="E11" s="189" t="s">
        <v>163</v>
      </c>
      <c r="F11" s="193"/>
      <c r="G11" s="190"/>
      <c r="H11" s="190" t="s">
        <v>45</v>
      </c>
      <c r="I11" s="194">
        <v>160</v>
      </c>
      <c r="J11" s="195">
        <f t="shared" si="0"/>
        <v>144</v>
      </c>
      <c r="K11" s="191" t="s">
        <v>105</v>
      </c>
      <c r="L11" s="131">
        <v>78.5</v>
      </c>
      <c r="M11" s="130">
        <f t="shared" si="1"/>
        <v>155.43</v>
      </c>
    </row>
    <row r="12" spans="2:13" s="129" customFormat="1" ht="14.25">
      <c r="B12" s="192" t="s">
        <v>173</v>
      </c>
      <c r="C12" s="189" t="s">
        <v>162</v>
      </c>
      <c r="D12" s="190"/>
      <c r="E12" s="189" t="s">
        <v>163</v>
      </c>
      <c r="F12" s="193"/>
      <c r="G12" s="190"/>
      <c r="H12" s="190" t="s">
        <v>45</v>
      </c>
      <c r="I12" s="194">
        <v>160</v>
      </c>
      <c r="J12" s="195">
        <f t="shared" si="0"/>
        <v>144</v>
      </c>
      <c r="K12" s="191" t="s">
        <v>105</v>
      </c>
      <c r="L12" s="131">
        <v>78.5</v>
      </c>
      <c r="M12" s="130">
        <f t="shared" si="1"/>
        <v>155.43</v>
      </c>
    </row>
    <row r="13" spans="2:15" s="134" customFormat="1" ht="14.25">
      <c r="B13" s="135">
        <v>310</v>
      </c>
      <c r="C13" s="136" t="s">
        <v>159</v>
      </c>
      <c r="D13" s="137"/>
      <c r="E13" s="136" t="s">
        <v>163</v>
      </c>
      <c r="F13" s="138"/>
      <c r="G13" s="137"/>
      <c r="H13" s="137" t="s">
        <v>155</v>
      </c>
      <c r="I13" s="139">
        <v>170</v>
      </c>
      <c r="J13" s="140">
        <f t="shared" si="0"/>
        <v>153</v>
      </c>
      <c r="K13" s="71" t="s">
        <v>105</v>
      </c>
      <c r="L13" s="134">
        <v>88.4</v>
      </c>
      <c r="M13" s="141">
        <f t="shared" si="1"/>
        <v>175.032</v>
      </c>
      <c r="N13" s="134">
        <v>129</v>
      </c>
      <c r="O13" s="134">
        <f aca="true" t="shared" si="2" ref="O13:O20">N13*1.1*1.2*1.5</f>
        <v>255.42000000000002</v>
      </c>
    </row>
    <row r="14" spans="2:15" s="134" customFormat="1" ht="14.25">
      <c r="B14" s="135" t="s">
        <v>224</v>
      </c>
      <c r="C14" s="136" t="s">
        <v>159</v>
      </c>
      <c r="D14" s="137"/>
      <c r="E14" s="136" t="s">
        <v>163</v>
      </c>
      <c r="F14" s="138"/>
      <c r="G14" s="137"/>
      <c r="H14" s="137" t="s">
        <v>155</v>
      </c>
      <c r="I14" s="139">
        <v>170</v>
      </c>
      <c r="J14" s="140">
        <f t="shared" si="0"/>
        <v>153</v>
      </c>
      <c r="K14" s="71" t="s">
        <v>105</v>
      </c>
      <c r="L14" s="134">
        <v>88.4</v>
      </c>
      <c r="M14" s="141">
        <f t="shared" si="1"/>
        <v>175.032</v>
      </c>
      <c r="N14" s="134">
        <v>129</v>
      </c>
      <c r="O14" s="134">
        <f t="shared" si="2"/>
        <v>255.42000000000002</v>
      </c>
    </row>
    <row r="15" spans="2:15" s="134" customFormat="1" ht="14.25">
      <c r="B15" s="135">
        <v>312</v>
      </c>
      <c r="C15" s="136" t="s">
        <v>262</v>
      </c>
      <c r="D15" s="137"/>
      <c r="E15" s="136" t="s">
        <v>293</v>
      </c>
      <c r="F15" s="138"/>
      <c r="G15" s="137"/>
      <c r="H15" s="137" t="s">
        <v>155</v>
      </c>
      <c r="I15" s="139">
        <v>180</v>
      </c>
      <c r="J15" s="140">
        <f t="shared" si="0"/>
        <v>162</v>
      </c>
      <c r="K15" s="71" t="s">
        <v>105</v>
      </c>
      <c r="L15" s="134">
        <v>88.4</v>
      </c>
      <c r="M15" s="141">
        <f t="shared" si="1"/>
        <v>175.032</v>
      </c>
      <c r="N15" s="134">
        <v>129</v>
      </c>
      <c r="O15" s="134">
        <f t="shared" si="2"/>
        <v>255.42000000000002</v>
      </c>
    </row>
    <row r="16" spans="2:15" s="75" customFormat="1" ht="14.25">
      <c r="B16" s="119" t="s">
        <v>156</v>
      </c>
      <c r="C16" s="85" t="s">
        <v>164</v>
      </c>
      <c r="D16" s="84"/>
      <c r="E16" s="85" t="s">
        <v>163</v>
      </c>
      <c r="F16" s="120"/>
      <c r="G16" s="84"/>
      <c r="H16" s="84" t="s">
        <v>116</v>
      </c>
      <c r="I16" s="121">
        <v>180</v>
      </c>
      <c r="J16" s="122">
        <f t="shared" si="0"/>
        <v>162</v>
      </c>
      <c r="K16" s="103" t="s">
        <v>105</v>
      </c>
      <c r="L16" s="75">
        <v>89.5</v>
      </c>
      <c r="M16" s="104">
        <f t="shared" si="1"/>
        <v>177.21</v>
      </c>
      <c r="N16" s="75">
        <v>129</v>
      </c>
      <c r="O16" s="75">
        <f t="shared" si="2"/>
        <v>255.42000000000002</v>
      </c>
    </row>
    <row r="17" spans="2:15" s="75" customFormat="1" ht="14.25">
      <c r="B17" s="119" t="s">
        <v>176</v>
      </c>
      <c r="C17" s="85" t="s">
        <v>164</v>
      </c>
      <c r="D17" s="84"/>
      <c r="E17" s="85" t="s">
        <v>163</v>
      </c>
      <c r="F17" s="120"/>
      <c r="G17" s="84"/>
      <c r="H17" s="84" t="s">
        <v>116</v>
      </c>
      <c r="I17" s="121">
        <v>180</v>
      </c>
      <c r="J17" s="122">
        <f t="shared" si="0"/>
        <v>162</v>
      </c>
      <c r="K17" s="103" t="s">
        <v>105</v>
      </c>
      <c r="L17" s="75">
        <v>89.5</v>
      </c>
      <c r="M17" s="104">
        <f t="shared" si="1"/>
        <v>177.21</v>
      </c>
      <c r="N17" s="75">
        <v>129</v>
      </c>
      <c r="O17" s="75">
        <f t="shared" si="2"/>
        <v>255.42000000000002</v>
      </c>
    </row>
    <row r="18" spans="2:15" s="106" customFormat="1" ht="14.25">
      <c r="B18" s="179">
        <v>2001</v>
      </c>
      <c r="C18" s="180" t="s">
        <v>166</v>
      </c>
      <c r="D18" s="181"/>
      <c r="E18" s="180" t="s">
        <v>285</v>
      </c>
      <c r="F18" s="182"/>
      <c r="G18" s="181"/>
      <c r="H18" s="181" t="s">
        <v>138</v>
      </c>
      <c r="I18" s="183">
        <v>180</v>
      </c>
      <c r="J18" s="184">
        <f t="shared" si="0"/>
        <v>162</v>
      </c>
      <c r="K18" s="105" t="s">
        <v>107</v>
      </c>
      <c r="L18" s="106">
        <v>65</v>
      </c>
      <c r="M18" s="108">
        <f t="shared" si="1"/>
        <v>128.7</v>
      </c>
      <c r="N18" s="106">
        <v>129</v>
      </c>
      <c r="O18" s="106">
        <f>N18*1.1*1.2*1.5</f>
        <v>255.42000000000002</v>
      </c>
    </row>
    <row r="19" spans="2:15" s="134" customFormat="1" ht="14.25">
      <c r="B19" s="135">
        <v>314</v>
      </c>
      <c r="C19" s="136" t="s">
        <v>160</v>
      </c>
      <c r="D19" s="137"/>
      <c r="E19" s="136" t="s">
        <v>293</v>
      </c>
      <c r="F19" s="138"/>
      <c r="G19" s="137"/>
      <c r="H19" s="137" t="s">
        <v>155</v>
      </c>
      <c r="I19" s="139">
        <v>190</v>
      </c>
      <c r="J19" s="214">
        <f t="shared" si="0"/>
        <v>171</v>
      </c>
      <c r="K19" s="236" t="s">
        <v>105</v>
      </c>
      <c r="L19" s="134">
        <v>94.9</v>
      </c>
      <c r="M19" s="141">
        <f t="shared" si="1"/>
        <v>187.90200000000002</v>
      </c>
      <c r="N19" s="134">
        <v>129</v>
      </c>
      <c r="O19" s="134">
        <f t="shared" si="2"/>
        <v>255.42000000000002</v>
      </c>
    </row>
    <row r="20" spans="2:15" s="134" customFormat="1" ht="14.25">
      <c r="B20" s="135" t="s">
        <v>225</v>
      </c>
      <c r="C20" s="136" t="s">
        <v>160</v>
      </c>
      <c r="D20" s="137"/>
      <c r="E20" s="136" t="s">
        <v>293</v>
      </c>
      <c r="F20" s="138"/>
      <c r="G20" s="137"/>
      <c r="H20" s="137" t="s">
        <v>155</v>
      </c>
      <c r="I20" s="139">
        <v>190</v>
      </c>
      <c r="J20" s="214">
        <f t="shared" si="0"/>
        <v>171</v>
      </c>
      <c r="K20" s="236" t="s">
        <v>105</v>
      </c>
      <c r="L20" s="134">
        <v>94.9</v>
      </c>
      <c r="M20" s="141">
        <f t="shared" si="1"/>
        <v>187.90200000000002</v>
      </c>
      <c r="N20" s="134">
        <v>129</v>
      </c>
      <c r="O20" s="134">
        <f t="shared" si="2"/>
        <v>255.42000000000002</v>
      </c>
    </row>
    <row r="21" spans="2:13" s="129" customFormat="1" ht="14.25">
      <c r="B21" s="192" t="s">
        <v>85</v>
      </c>
      <c r="C21" s="189" t="s">
        <v>96</v>
      </c>
      <c r="D21" s="190"/>
      <c r="E21" s="189" t="s">
        <v>98</v>
      </c>
      <c r="F21" s="193"/>
      <c r="G21" s="190"/>
      <c r="H21" s="190" t="s">
        <v>45</v>
      </c>
      <c r="I21" s="194">
        <v>190</v>
      </c>
      <c r="J21" s="280">
        <f t="shared" si="0"/>
        <v>171</v>
      </c>
      <c r="K21" s="281" t="s">
        <v>105</v>
      </c>
      <c r="L21" s="131">
        <v>98</v>
      </c>
      <c r="M21" s="130">
        <f t="shared" si="1"/>
        <v>194.04000000000002</v>
      </c>
    </row>
    <row r="22" spans="2:13" s="129" customFormat="1" ht="14.25">
      <c r="B22" s="192" t="s">
        <v>270</v>
      </c>
      <c r="C22" s="189" t="s">
        <v>96</v>
      </c>
      <c r="D22" s="190"/>
      <c r="E22" s="189" t="s">
        <v>98</v>
      </c>
      <c r="F22" s="193"/>
      <c r="G22" s="190"/>
      <c r="H22" s="190" t="s">
        <v>45</v>
      </c>
      <c r="I22" s="194">
        <v>195</v>
      </c>
      <c r="J22" s="280">
        <f t="shared" si="0"/>
        <v>175.5</v>
      </c>
      <c r="K22" s="281" t="s">
        <v>105</v>
      </c>
      <c r="L22" s="131">
        <v>98</v>
      </c>
      <c r="M22" s="130">
        <f t="shared" si="1"/>
        <v>194.04000000000002</v>
      </c>
    </row>
    <row r="23" spans="2:15" s="134" customFormat="1" ht="14.25">
      <c r="B23" s="135" t="s">
        <v>226</v>
      </c>
      <c r="C23" s="136" t="s">
        <v>160</v>
      </c>
      <c r="D23" s="137"/>
      <c r="E23" s="136" t="s">
        <v>286</v>
      </c>
      <c r="F23" s="138"/>
      <c r="G23" s="137"/>
      <c r="H23" s="137" t="s">
        <v>155</v>
      </c>
      <c r="I23" s="139">
        <v>200</v>
      </c>
      <c r="J23" s="214">
        <f t="shared" si="0"/>
        <v>180</v>
      </c>
      <c r="K23" s="236" t="s">
        <v>105</v>
      </c>
      <c r="L23" s="134">
        <v>94.9</v>
      </c>
      <c r="M23" s="141">
        <f t="shared" si="1"/>
        <v>187.90200000000002</v>
      </c>
      <c r="N23" s="134">
        <v>129</v>
      </c>
      <c r="O23" s="134">
        <f>N23*1.1*1.2*1.5</f>
        <v>255.42000000000002</v>
      </c>
    </row>
    <row r="24" spans="2:15" s="129" customFormat="1" ht="14.25">
      <c r="B24" s="290" t="s">
        <v>227</v>
      </c>
      <c r="C24" s="189" t="s">
        <v>160</v>
      </c>
      <c r="D24" s="190"/>
      <c r="E24" s="189" t="s">
        <v>286</v>
      </c>
      <c r="F24" s="193"/>
      <c r="G24" s="190"/>
      <c r="H24" s="137" t="s">
        <v>155</v>
      </c>
      <c r="I24" s="194">
        <v>200</v>
      </c>
      <c r="J24" s="280">
        <f t="shared" si="0"/>
        <v>180</v>
      </c>
      <c r="K24" s="281" t="s">
        <v>105</v>
      </c>
      <c r="L24" s="129">
        <v>94.9</v>
      </c>
      <c r="M24" s="130">
        <f t="shared" si="1"/>
        <v>187.90200000000002</v>
      </c>
      <c r="N24" s="129">
        <v>129</v>
      </c>
      <c r="O24" s="129">
        <f>N24*1.1*1.2*1.5</f>
        <v>255.42000000000002</v>
      </c>
    </row>
    <row r="25" spans="2:13" s="129" customFormat="1" ht="14.25">
      <c r="B25" s="192" t="s">
        <v>86</v>
      </c>
      <c r="C25" s="189" t="s">
        <v>97</v>
      </c>
      <c r="D25" s="190"/>
      <c r="E25" s="189" t="s">
        <v>99</v>
      </c>
      <c r="F25" s="193"/>
      <c r="G25" s="190"/>
      <c r="H25" s="190" t="s">
        <v>45</v>
      </c>
      <c r="I25" s="194">
        <v>210</v>
      </c>
      <c r="J25" s="280">
        <f t="shared" si="0"/>
        <v>189</v>
      </c>
      <c r="K25" s="281" t="s">
        <v>105</v>
      </c>
      <c r="L25" s="282">
        <v>106</v>
      </c>
      <c r="M25" s="130">
        <f t="shared" si="1"/>
        <v>209.88000000000002</v>
      </c>
    </row>
    <row r="26" spans="2:15" s="75" customFormat="1" ht="14.25">
      <c r="B26" s="119" t="s">
        <v>136</v>
      </c>
      <c r="C26" s="85" t="s">
        <v>140</v>
      </c>
      <c r="D26" s="84"/>
      <c r="E26" s="85" t="s">
        <v>100</v>
      </c>
      <c r="F26" s="120"/>
      <c r="G26" s="84"/>
      <c r="H26" s="84" t="s">
        <v>116</v>
      </c>
      <c r="I26" s="151">
        <v>240</v>
      </c>
      <c r="J26" s="279">
        <f t="shared" si="0"/>
        <v>216</v>
      </c>
      <c r="K26" s="103" t="s">
        <v>106</v>
      </c>
      <c r="L26" s="75">
        <v>129</v>
      </c>
      <c r="M26" s="104">
        <f t="shared" si="1"/>
        <v>255.42000000000002</v>
      </c>
      <c r="N26" s="75">
        <v>129</v>
      </c>
      <c r="O26" s="75">
        <f>N26*1.1*1.2*1.5</f>
        <v>255.42000000000002</v>
      </c>
    </row>
    <row r="27" spans="2:13" s="129" customFormat="1" ht="15" thickBot="1">
      <c r="B27" s="192" t="s">
        <v>269</v>
      </c>
      <c r="C27" s="189" t="s">
        <v>287</v>
      </c>
      <c r="D27" s="190"/>
      <c r="E27" s="189" t="s">
        <v>295</v>
      </c>
      <c r="F27" s="193"/>
      <c r="G27" s="190"/>
      <c r="H27" s="190" t="s">
        <v>45</v>
      </c>
      <c r="I27" s="194">
        <v>250</v>
      </c>
      <c r="J27" s="280">
        <f t="shared" si="0"/>
        <v>225</v>
      </c>
      <c r="K27" s="281" t="s">
        <v>105</v>
      </c>
      <c r="L27" s="282">
        <v>106</v>
      </c>
      <c r="M27" s="130">
        <f t="shared" si="1"/>
        <v>209.88000000000002</v>
      </c>
    </row>
    <row r="28" spans="2:11" ht="16.5" thickBot="1">
      <c r="B28" s="97" t="s">
        <v>94</v>
      </c>
      <c r="C28" s="5"/>
      <c r="D28" s="5"/>
      <c r="E28" s="5"/>
      <c r="F28" s="5"/>
      <c r="G28" s="5"/>
      <c r="H28" s="5"/>
      <c r="I28" s="83" t="s">
        <v>113</v>
      </c>
      <c r="J28" s="83" t="s">
        <v>113</v>
      </c>
      <c r="K28" s="74" t="s">
        <v>108</v>
      </c>
    </row>
    <row r="29" spans="2:13" s="2" customFormat="1" ht="15" thickBot="1">
      <c r="B29" s="19" t="s">
        <v>232</v>
      </c>
      <c r="C29" s="33" t="s">
        <v>101</v>
      </c>
      <c r="D29" s="34"/>
      <c r="E29" s="33" t="s">
        <v>91</v>
      </c>
      <c r="F29" s="35"/>
      <c r="G29" s="34"/>
      <c r="H29" s="34" t="s">
        <v>45</v>
      </c>
      <c r="I29" s="101">
        <v>155</v>
      </c>
      <c r="J29" s="102">
        <f aca="true" t="shared" si="3" ref="J29:J44">I29*0.9</f>
        <v>139.5</v>
      </c>
      <c r="K29" s="123" t="s">
        <v>107</v>
      </c>
      <c r="L29" s="2">
        <v>83</v>
      </c>
      <c r="M29" s="80">
        <f aca="true" t="shared" si="4" ref="M29:M34">L29*1.1*1.2*1.5</f>
        <v>164.34000000000003</v>
      </c>
    </row>
    <row r="30" spans="2:13" s="2" customFormat="1" ht="15" thickBot="1">
      <c r="B30" s="19" t="s">
        <v>95</v>
      </c>
      <c r="C30" s="33" t="s">
        <v>101</v>
      </c>
      <c r="D30" s="34"/>
      <c r="E30" s="33" t="s">
        <v>91</v>
      </c>
      <c r="F30" s="35"/>
      <c r="G30" s="34"/>
      <c r="H30" s="34" t="s">
        <v>45</v>
      </c>
      <c r="I30" s="101">
        <v>160</v>
      </c>
      <c r="J30" s="102">
        <f t="shared" si="3"/>
        <v>144</v>
      </c>
      <c r="K30" s="123" t="s">
        <v>107</v>
      </c>
      <c r="L30" s="2">
        <v>83</v>
      </c>
      <c r="M30" s="80">
        <f t="shared" si="4"/>
        <v>164.34000000000003</v>
      </c>
    </row>
    <row r="31" spans="2:13" s="2" customFormat="1" ht="14.25">
      <c r="B31" s="19" t="s">
        <v>231</v>
      </c>
      <c r="C31" s="33" t="s">
        <v>101</v>
      </c>
      <c r="D31" s="34"/>
      <c r="E31" s="33" t="s">
        <v>91</v>
      </c>
      <c r="F31" s="35"/>
      <c r="G31" s="34"/>
      <c r="H31" s="34" t="s">
        <v>45</v>
      </c>
      <c r="I31" s="101">
        <v>160</v>
      </c>
      <c r="J31" s="102">
        <f t="shared" si="3"/>
        <v>144</v>
      </c>
      <c r="K31" s="123" t="s">
        <v>107</v>
      </c>
      <c r="L31" s="2">
        <v>83</v>
      </c>
      <c r="M31" s="80">
        <f t="shared" si="4"/>
        <v>164.34000000000003</v>
      </c>
    </row>
    <row r="32" spans="2:13" s="2" customFormat="1" ht="14.25">
      <c r="B32" s="19" t="s">
        <v>114</v>
      </c>
      <c r="C32" s="33" t="s">
        <v>101</v>
      </c>
      <c r="D32" s="34"/>
      <c r="E32" s="33" t="s">
        <v>91</v>
      </c>
      <c r="F32" s="35"/>
      <c r="G32" s="34"/>
      <c r="H32" s="34" t="s">
        <v>45</v>
      </c>
      <c r="I32" s="101">
        <v>160</v>
      </c>
      <c r="J32" s="102">
        <f t="shared" si="3"/>
        <v>144</v>
      </c>
      <c r="K32" s="237" t="s">
        <v>107</v>
      </c>
      <c r="L32" s="2">
        <v>83</v>
      </c>
      <c r="M32" s="80">
        <f t="shared" si="4"/>
        <v>164.34000000000003</v>
      </c>
    </row>
    <row r="33" spans="2:15" s="2" customFormat="1" ht="14.25">
      <c r="B33" s="19" t="s">
        <v>135</v>
      </c>
      <c r="C33" s="33" t="s">
        <v>101</v>
      </c>
      <c r="D33" s="34"/>
      <c r="E33" s="33" t="s">
        <v>91</v>
      </c>
      <c r="F33" s="35"/>
      <c r="G33" s="34"/>
      <c r="H33" s="34" t="s">
        <v>45</v>
      </c>
      <c r="I33" s="101">
        <v>165</v>
      </c>
      <c r="J33" s="102">
        <f t="shared" si="3"/>
        <v>148.5</v>
      </c>
      <c r="K33" s="237" t="s">
        <v>105</v>
      </c>
      <c r="L33" s="2">
        <v>83</v>
      </c>
      <c r="M33" s="80">
        <f t="shared" si="4"/>
        <v>164.34000000000003</v>
      </c>
      <c r="N33" s="2">
        <v>83</v>
      </c>
      <c r="O33" s="2">
        <f>N33*1.1*1.2*1.5</f>
        <v>164.34000000000003</v>
      </c>
    </row>
    <row r="34" spans="2:15" s="2" customFormat="1" ht="14.25">
      <c r="B34" s="19" t="s">
        <v>134</v>
      </c>
      <c r="C34" s="33" t="s">
        <v>102</v>
      </c>
      <c r="D34" s="34"/>
      <c r="E34" s="33" t="s">
        <v>103</v>
      </c>
      <c r="F34" s="35"/>
      <c r="G34" s="34"/>
      <c r="H34" s="34" t="s">
        <v>45</v>
      </c>
      <c r="I34" s="101">
        <v>170</v>
      </c>
      <c r="J34" s="102">
        <f t="shared" si="3"/>
        <v>153</v>
      </c>
      <c r="K34" s="237" t="s">
        <v>107</v>
      </c>
      <c r="L34" s="2">
        <v>85</v>
      </c>
      <c r="M34" s="80">
        <f t="shared" si="4"/>
        <v>168.3</v>
      </c>
      <c r="N34" s="2">
        <v>85</v>
      </c>
      <c r="O34" s="2">
        <f>N34*1.1*1.2*1.5</f>
        <v>168.3</v>
      </c>
    </row>
    <row r="35" spans="2:13" s="2" customFormat="1" ht="14.25">
      <c r="B35" s="19" t="s">
        <v>233</v>
      </c>
      <c r="C35" s="33" t="s">
        <v>102</v>
      </c>
      <c r="D35" s="34"/>
      <c r="E35" s="33" t="s">
        <v>103</v>
      </c>
      <c r="F35" s="35"/>
      <c r="G35" s="34"/>
      <c r="H35" s="34" t="s">
        <v>45</v>
      </c>
      <c r="I35" s="101">
        <v>170</v>
      </c>
      <c r="J35" s="102">
        <f t="shared" si="3"/>
        <v>153</v>
      </c>
      <c r="K35" s="237" t="s">
        <v>105</v>
      </c>
      <c r="L35" s="2">
        <v>85</v>
      </c>
      <c r="M35" s="80">
        <f aca="true" t="shared" si="5" ref="M35:M53">L35*1.1*1.2*1.5</f>
        <v>168.3</v>
      </c>
    </row>
    <row r="36" spans="2:13" s="2" customFormat="1" ht="14.25">
      <c r="B36" s="19" t="s">
        <v>115</v>
      </c>
      <c r="C36" s="33" t="s">
        <v>102</v>
      </c>
      <c r="D36" s="34"/>
      <c r="E36" s="33" t="s">
        <v>103</v>
      </c>
      <c r="F36" s="35"/>
      <c r="G36" s="34"/>
      <c r="H36" s="34" t="s">
        <v>45</v>
      </c>
      <c r="I36" s="101">
        <v>170</v>
      </c>
      <c r="J36" s="102">
        <f t="shared" si="3"/>
        <v>153</v>
      </c>
      <c r="K36" s="237" t="s">
        <v>105</v>
      </c>
      <c r="L36" s="2">
        <v>85</v>
      </c>
      <c r="M36" s="80">
        <f t="shared" si="5"/>
        <v>168.3</v>
      </c>
    </row>
    <row r="37" spans="2:13" s="2" customFormat="1" ht="14.25">
      <c r="B37" s="19" t="s">
        <v>154</v>
      </c>
      <c r="C37" s="33" t="s">
        <v>102</v>
      </c>
      <c r="D37" s="34"/>
      <c r="E37" s="33" t="s">
        <v>103</v>
      </c>
      <c r="F37" s="35"/>
      <c r="G37" s="34"/>
      <c r="H37" s="34" t="s">
        <v>45</v>
      </c>
      <c r="I37" s="101">
        <v>170</v>
      </c>
      <c r="J37" s="102">
        <f t="shared" si="3"/>
        <v>153</v>
      </c>
      <c r="K37" s="237" t="s">
        <v>105</v>
      </c>
      <c r="L37" s="2">
        <v>85</v>
      </c>
      <c r="M37" s="80">
        <f t="shared" si="5"/>
        <v>168.3</v>
      </c>
    </row>
    <row r="38" spans="2:13" s="2" customFormat="1" ht="14.25">
      <c r="B38" s="19" t="s">
        <v>234</v>
      </c>
      <c r="C38" s="33" t="s">
        <v>102</v>
      </c>
      <c r="D38" s="34"/>
      <c r="E38" s="33" t="s">
        <v>103</v>
      </c>
      <c r="F38" s="35"/>
      <c r="G38" s="34"/>
      <c r="H38" s="34" t="s">
        <v>45</v>
      </c>
      <c r="I38" s="101">
        <v>170</v>
      </c>
      <c r="J38" s="102">
        <f t="shared" si="3"/>
        <v>153</v>
      </c>
      <c r="K38" s="237" t="s">
        <v>105</v>
      </c>
      <c r="L38" s="2">
        <v>85</v>
      </c>
      <c r="M38" s="80">
        <f t="shared" si="5"/>
        <v>168.3</v>
      </c>
    </row>
    <row r="39" spans="2:13" s="2" customFormat="1" ht="14.25">
      <c r="B39" s="19" t="s">
        <v>235</v>
      </c>
      <c r="C39" s="33" t="s">
        <v>102</v>
      </c>
      <c r="D39" s="34"/>
      <c r="E39" s="33" t="s">
        <v>103</v>
      </c>
      <c r="F39" s="35"/>
      <c r="G39" s="34"/>
      <c r="H39" s="34" t="s">
        <v>45</v>
      </c>
      <c r="I39" s="101">
        <v>175</v>
      </c>
      <c r="J39" s="102">
        <f t="shared" si="3"/>
        <v>157.5</v>
      </c>
      <c r="K39" s="237" t="s">
        <v>105</v>
      </c>
      <c r="L39" s="2">
        <v>85</v>
      </c>
      <c r="M39" s="80">
        <f t="shared" si="5"/>
        <v>168.3</v>
      </c>
    </row>
    <row r="40" spans="2:15" s="75" customFormat="1" ht="14.25">
      <c r="B40" s="222" t="s">
        <v>202</v>
      </c>
      <c r="C40" s="85" t="s">
        <v>220</v>
      </c>
      <c r="D40" s="84"/>
      <c r="E40" s="85" t="s">
        <v>294</v>
      </c>
      <c r="F40" s="120"/>
      <c r="G40" s="84"/>
      <c r="H40" s="84" t="s">
        <v>116</v>
      </c>
      <c r="I40" s="151">
        <v>190</v>
      </c>
      <c r="J40" s="278">
        <f t="shared" si="3"/>
        <v>171</v>
      </c>
      <c r="K40" s="238" t="s">
        <v>105</v>
      </c>
      <c r="L40" s="75">
        <v>74</v>
      </c>
      <c r="M40" s="104">
        <f t="shared" si="5"/>
        <v>146.52</v>
      </c>
      <c r="N40" s="75">
        <v>129</v>
      </c>
      <c r="O40" s="75">
        <f aca="true" t="shared" si="6" ref="O40:O48">N40*1.1*1.2*1.5</f>
        <v>255.42000000000002</v>
      </c>
    </row>
    <row r="41" spans="2:15" s="129" customFormat="1" ht="14.25">
      <c r="B41" s="192" t="s">
        <v>201</v>
      </c>
      <c r="C41" s="189" t="s">
        <v>92</v>
      </c>
      <c r="D41" s="190"/>
      <c r="E41" s="189" t="s">
        <v>171</v>
      </c>
      <c r="F41" s="193"/>
      <c r="G41" s="190"/>
      <c r="H41" s="190" t="s">
        <v>45</v>
      </c>
      <c r="I41" s="194">
        <v>215</v>
      </c>
      <c r="J41" s="280">
        <f t="shared" si="3"/>
        <v>193.5</v>
      </c>
      <c r="K41" s="281" t="s">
        <v>105</v>
      </c>
      <c r="L41" s="131">
        <v>111</v>
      </c>
      <c r="M41" s="130">
        <f t="shared" si="5"/>
        <v>219.78000000000003</v>
      </c>
      <c r="N41" s="129">
        <v>111</v>
      </c>
      <c r="O41" s="129">
        <f t="shared" si="6"/>
        <v>219.78000000000003</v>
      </c>
    </row>
    <row r="42" spans="2:15" s="2" customFormat="1" ht="14.25">
      <c r="B42" s="19" t="s">
        <v>284</v>
      </c>
      <c r="C42" s="33" t="s">
        <v>92</v>
      </c>
      <c r="D42" s="34"/>
      <c r="E42" s="33" t="s">
        <v>292</v>
      </c>
      <c r="F42" s="35"/>
      <c r="G42" s="34"/>
      <c r="H42" s="34" t="s">
        <v>45</v>
      </c>
      <c r="I42" s="101">
        <v>215</v>
      </c>
      <c r="J42" s="102">
        <f t="shared" si="3"/>
        <v>193.5</v>
      </c>
      <c r="K42" s="237" t="s">
        <v>105</v>
      </c>
      <c r="L42" s="118">
        <v>111</v>
      </c>
      <c r="M42" s="80">
        <f t="shared" si="5"/>
        <v>219.78000000000003</v>
      </c>
      <c r="N42" s="2">
        <v>111</v>
      </c>
      <c r="O42" s="2">
        <f t="shared" si="6"/>
        <v>219.78000000000003</v>
      </c>
    </row>
    <row r="43" spans="1:15" s="129" customFormat="1" ht="14.25">
      <c r="A43" s="129" t="s">
        <v>139</v>
      </c>
      <c r="B43" s="192" t="s">
        <v>277</v>
      </c>
      <c r="C43" s="189" t="s">
        <v>297</v>
      </c>
      <c r="D43" s="190"/>
      <c r="E43" s="189" t="s">
        <v>104</v>
      </c>
      <c r="F43" s="193"/>
      <c r="G43" s="190"/>
      <c r="H43" s="190" t="s">
        <v>45</v>
      </c>
      <c r="I43" s="194">
        <v>220</v>
      </c>
      <c r="J43" s="280">
        <f t="shared" si="3"/>
        <v>198</v>
      </c>
      <c r="K43" s="281" t="s">
        <v>105</v>
      </c>
      <c r="L43" s="131">
        <v>111</v>
      </c>
      <c r="M43" s="130">
        <f t="shared" si="5"/>
        <v>219.78000000000003</v>
      </c>
      <c r="N43" s="129">
        <v>111</v>
      </c>
      <c r="O43" s="129">
        <f t="shared" si="6"/>
        <v>219.78000000000003</v>
      </c>
    </row>
    <row r="44" spans="1:15" s="129" customFormat="1" ht="14.25">
      <c r="A44" s="129" t="s">
        <v>139</v>
      </c>
      <c r="B44" s="192" t="s">
        <v>278</v>
      </c>
      <c r="C44" s="189" t="s">
        <v>296</v>
      </c>
      <c r="D44" s="190"/>
      <c r="E44" s="189" t="s">
        <v>104</v>
      </c>
      <c r="F44" s="193"/>
      <c r="G44" s="190"/>
      <c r="H44" s="190" t="s">
        <v>45</v>
      </c>
      <c r="I44" s="194">
        <v>230</v>
      </c>
      <c r="J44" s="280">
        <f t="shared" si="3"/>
        <v>207</v>
      </c>
      <c r="K44" s="281" t="s">
        <v>105</v>
      </c>
      <c r="L44" s="131">
        <v>111</v>
      </c>
      <c r="M44" s="130">
        <f t="shared" si="5"/>
        <v>219.78000000000003</v>
      </c>
      <c r="N44" s="129">
        <v>111</v>
      </c>
      <c r="O44" s="129">
        <f t="shared" si="6"/>
        <v>219.78000000000003</v>
      </c>
    </row>
    <row r="45" spans="2:15" s="129" customFormat="1" ht="14.25">
      <c r="B45" s="290" t="s">
        <v>228</v>
      </c>
      <c r="C45" s="189" t="s">
        <v>161</v>
      </c>
      <c r="D45" s="190"/>
      <c r="E45" s="189" t="s">
        <v>100</v>
      </c>
      <c r="F45" s="193"/>
      <c r="G45" s="190"/>
      <c r="H45" s="137" t="s">
        <v>155</v>
      </c>
      <c r="I45" s="194">
        <v>250</v>
      </c>
      <c r="J45" s="195">
        <f>I45*0.9</f>
        <v>225</v>
      </c>
      <c r="K45" s="191" t="s">
        <v>105</v>
      </c>
      <c r="L45" s="129">
        <v>127.4</v>
      </c>
      <c r="M45" s="130">
        <f>L45*1.1*1.2*1.5</f>
        <v>252.252</v>
      </c>
      <c r="N45" s="129">
        <v>129</v>
      </c>
      <c r="O45" s="129">
        <f t="shared" si="6"/>
        <v>255.42000000000002</v>
      </c>
    </row>
    <row r="46" spans="2:15" s="75" customFormat="1" ht="14.25">
      <c r="B46" s="239">
        <v>521</v>
      </c>
      <c r="C46" s="172" t="s">
        <v>165</v>
      </c>
      <c r="D46" s="173"/>
      <c r="E46" s="174" t="s">
        <v>175</v>
      </c>
      <c r="F46" s="175"/>
      <c r="G46" s="173"/>
      <c r="H46" s="84" t="s">
        <v>116</v>
      </c>
      <c r="I46" s="176">
        <v>250</v>
      </c>
      <c r="J46" s="177">
        <f aca="true" t="shared" si="7" ref="J46:J60">I46*0.9</f>
        <v>225</v>
      </c>
      <c r="K46" s="103" t="s">
        <v>105</v>
      </c>
      <c r="L46" s="148">
        <v>159</v>
      </c>
      <c r="M46" s="104">
        <f t="shared" si="5"/>
        <v>314.82</v>
      </c>
      <c r="N46" s="75">
        <v>147</v>
      </c>
      <c r="O46" s="75">
        <f t="shared" si="6"/>
        <v>291.06000000000006</v>
      </c>
    </row>
    <row r="47" spans="2:13" s="2" customFormat="1" ht="14.25">
      <c r="B47" s="240" t="s">
        <v>109</v>
      </c>
      <c r="C47" s="33" t="s">
        <v>96</v>
      </c>
      <c r="D47" s="124"/>
      <c r="E47" s="125" t="s">
        <v>152</v>
      </c>
      <c r="F47" s="125"/>
      <c r="G47" s="124"/>
      <c r="H47" s="44" t="s">
        <v>45</v>
      </c>
      <c r="I47" s="126">
        <v>260</v>
      </c>
      <c r="J47" s="127">
        <f t="shared" si="7"/>
        <v>234</v>
      </c>
      <c r="K47" s="72" t="s">
        <v>105</v>
      </c>
      <c r="L47" s="118">
        <v>135</v>
      </c>
      <c r="M47" s="80">
        <f t="shared" si="5"/>
        <v>267.29999999999995</v>
      </c>
    </row>
    <row r="48" spans="2:15" s="129" customFormat="1" ht="14.25">
      <c r="B48" s="290" t="s">
        <v>276</v>
      </c>
      <c r="C48" s="189" t="s">
        <v>170</v>
      </c>
      <c r="D48" s="190"/>
      <c r="E48" s="189" t="s">
        <v>100</v>
      </c>
      <c r="F48" s="193"/>
      <c r="G48" s="190"/>
      <c r="H48" s="137" t="s">
        <v>155</v>
      </c>
      <c r="I48" s="194">
        <v>280</v>
      </c>
      <c r="J48" s="195">
        <f>I48*0.9</f>
        <v>252</v>
      </c>
      <c r="K48" s="191" t="s">
        <v>105</v>
      </c>
      <c r="L48" s="129">
        <v>127.4</v>
      </c>
      <c r="M48" s="130">
        <f>L48*1.1*1.2*1.5</f>
        <v>252.252</v>
      </c>
      <c r="N48" s="129">
        <v>129</v>
      </c>
      <c r="O48" s="129">
        <f t="shared" si="6"/>
        <v>255.42000000000002</v>
      </c>
    </row>
    <row r="49" spans="2:13" s="129" customFormat="1" ht="14.25">
      <c r="B49" s="300" t="s">
        <v>279</v>
      </c>
      <c r="C49" s="189" t="s">
        <v>170</v>
      </c>
      <c r="D49" s="296"/>
      <c r="E49" s="297" t="s">
        <v>288</v>
      </c>
      <c r="F49" s="297"/>
      <c r="G49" s="296"/>
      <c r="H49" s="188" t="s">
        <v>45</v>
      </c>
      <c r="I49" s="294">
        <v>290</v>
      </c>
      <c r="J49" s="298">
        <f t="shared" si="7"/>
        <v>261</v>
      </c>
      <c r="K49" s="191" t="s">
        <v>105</v>
      </c>
      <c r="L49" s="131">
        <v>135</v>
      </c>
      <c r="M49" s="130">
        <f t="shared" si="5"/>
        <v>267.29999999999995</v>
      </c>
    </row>
    <row r="50" spans="1:13" s="129" customFormat="1" ht="14.25">
      <c r="A50" s="129" t="s">
        <v>139</v>
      </c>
      <c r="B50" s="300" t="s">
        <v>280</v>
      </c>
      <c r="C50" s="189" t="s">
        <v>170</v>
      </c>
      <c r="D50" s="296"/>
      <c r="E50" s="297" t="s">
        <v>291</v>
      </c>
      <c r="F50" s="297"/>
      <c r="G50" s="296"/>
      <c r="H50" s="188" t="s">
        <v>45</v>
      </c>
      <c r="I50" s="294">
        <v>305</v>
      </c>
      <c r="J50" s="298">
        <f t="shared" si="7"/>
        <v>274.5</v>
      </c>
      <c r="K50" s="191" t="s">
        <v>105</v>
      </c>
      <c r="L50" s="131">
        <v>135</v>
      </c>
      <c r="M50" s="130">
        <f t="shared" si="5"/>
        <v>267.29999999999995</v>
      </c>
    </row>
    <row r="51" spans="1:13" s="129" customFormat="1" ht="15" thickBot="1">
      <c r="A51" s="129" t="s">
        <v>139</v>
      </c>
      <c r="B51" s="300" t="s">
        <v>281</v>
      </c>
      <c r="C51" s="189" t="s">
        <v>289</v>
      </c>
      <c r="D51" s="296"/>
      <c r="E51" s="297" t="s">
        <v>290</v>
      </c>
      <c r="F51" s="297"/>
      <c r="G51" s="296"/>
      <c r="H51" s="188" t="s">
        <v>45</v>
      </c>
      <c r="I51" s="294">
        <v>320</v>
      </c>
      <c r="J51" s="298">
        <f t="shared" si="7"/>
        <v>288</v>
      </c>
      <c r="K51" s="191" t="s">
        <v>105</v>
      </c>
      <c r="L51" s="131">
        <v>135</v>
      </c>
      <c r="M51" s="130">
        <f t="shared" si="5"/>
        <v>267.29999999999995</v>
      </c>
    </row>
    <row r="52" spans="2:11" ht="16.5" thickBot="1">
      <c r="B52" s="97" t="s">
        <v>174</v>
      </c>
      <c r="C52" s="5"/>
      <c r="D52" s="5"/>
      <c r="E52" s="5"/>
      <c r="F52" s="5"/>
      <c r="G52" s="5"/>
      <c r="H52" s="5"/>
      <c r="I52" s="83" t="s">
        <v>113</v>
      </c>
      <c r="J52" s="83" t="s">
        <v>113</v>
      </c>
      <c r="K52" s="74" t="s">
        <v>108</v>
      </c>
    </row>
    <row r="53" spans="2:15" s="129" customFormat="1" ht="15" thickBot="1">
      <c r="B53" s="290" t="s">
        <v>229</v>
      </c>
      <c r="C53" s="295" t="s">
        <v>170</v>
      </c>
      <c r="D53" s="296"/>
      <c r="E53" s="188" t="s">
        <v>118</v>
      </c>
      <c r="F53" s="297"/>
      <c r="G53" s="296"/>
      <c r="H53" s="87" t="s">
        <v>155</v>
      </c>
      <c r="I53" s="298">
        <v>340</v>
      </c>
      <c r="J53" s="299">
        <f t="shared" si="7"/>
        <v>306</v>
      </c>
      <c r="K53" s="191"/>
      <c r="L53" s="131">
        <v>159</v>
      </c>
      <c r="M53" s="130">
        <f t="shared" si="5"/>
        <v>314.82</v>
      </c>
      <c r="N53" s="129">
        <v>147</v>
      </c>
      <c r="O53" s="129">
        <f>N53*1.1*1.2*1.5</f>
        <v>291.06000000000006</v>
      </c>
    </row>
    <row r="54" spans="2:11" ht="16.5" thickBot="1">
      <c r="B54" s="97" t="s">
        <v>90</v>
      </c>
      <c r="C54" s="5"/>
      <c r="D54" s="5"/>
      <c r="E54" s="5"/>
      <c r="F54" s="5"/>
      <c r="G54" s="5"/>
      <c r="H54" s="5"/>
      <c r="I54" s="83" t="s">
        <v>113</v>
      </c>
      <c r="J54" s="83" t="s">
        <v>113</v>
      </c>
      <c r="K54" s="215" t="s">
        <v>108</v>
      </c>
    </row>
    <row r="55" spans="1:15" s="2" customFormat="1" ht="14.25">
      <c r="A55" s="134"/>
      <c r="B55" s="254" t="s">
        <v>236</v>
      </c>
      <c r="C55" s="33" t="s">
        <v>237</v>
      </c>
      <c r="D55" s="255"/>
      <c r="E55" s="33" t="s">
        <v>119</v>
      </c>
      <c r="F55" s="256"/>
      <c r="G55" s="255"/>
      <c r="H55" s="34" t="s">
        <v>45</v>
      </c>
      <c r="I55" s="257">
        <v>370</v>
      </c>
      <c r="J55" s="258">
        <f t="shared" si="7"/>
        <v>333</v>
      </c>
      <c r="K55" s="237" t="s">
        <v>105</v>
      </c>
      <c r="L55" s="118">
        <v>172</v>
      </c>
      <c r="M55" s="80">
        <f aca="true" t="shared" si="8" ref="M55:M60">L55*1.1*1.2*1.5</f>
        <v>340.56000000000006</v>
      </c>
      <c r="N55" s="2">
        <v>172</v>
      </c>
      <c r="O55" s="2">
        <f>N55*1.1*1.2*1.5</f>
        <v>340.56000000000006</v>
      </c>
    </row>
    <row r="56" spans="2:15" s="134" customFormat="1" ht="14.25">
      <c r="B56" s="241">
        <v>999</v>
      </c>
      <c r="C56" s="87" t="s">
        <v>179</v>
      </c>
      <c r="D56" s="178"/>
      <c r="E56" s="87" t="s">
        <v>120</v>
      </c>
      <c r="F56" s="178"/>
      <c r="G56" s="178"/>
      <c r="H56" s="87" t="s">
        <v>155</v>
      </c>
      <c r="I56" s="275">
        <v>480</v>
      </c>
      <c r="J56" s="276">
        <f t="shared" si="7"/>
        <v>432</v>
      </c>
      <c r="K56" s="236" t="s">
        <v>107</v>
      </c>
      <c r="L56" s="134">
        <v>287</v>
      </c>
      <c r="M56" s="141">
        <f t="shared" si="8"/>
        <v>568.26</v>
      </c>
      <c r="N56" s="134">
        <v>287</v>
      </c>
      <c r="O56" s="134">
        <f>N56*1.1*1.2*1.5</f>
        <v>568.26</v>
      </c>
    </row>
    <row r="57" spans="2:13" s="2" customFormat="1" ht="14.25">
      <c r="B57" s="242" t="s">
        <v>266</v>
      </c>
      <c r="C57" s="44" t="s">
        <v>267</v>
      </c>
      <c r="D57" s="128"/>
      <c r="E57" s="44" t="s">
        <v>268</v>
      </c>
      <c r="F57" s="128"/>
      <c r="G57" s="128"/>
      <c r="H57" s="44" t="s">
        <v>45</v>
      </c>
      <c r="I57" s="126">
        <v>520</v>
      </c>
      <c r="J57" s="127">
        <f t="shared" si="7"/>
        <v>468</v>
      </c>
      <c r="K57" s="237" t="s">
        <v>105</v>
      </c>
      <c r="L57" s="2">
        <v>336</v>
      </c>
      <c r="M57" s="80">
        <f t="shared" si="8"/>
        <v>665.2800000000001</v>
      </c>
    </row>
    <row r="58" spans="2:13" s="2" customFormat="1" ht="14.25">
      <c r="B58" s="242" t="s">
        <v>204</v>
      </c>
      <c r="C58" s="44" t="s">
        <v>218</v>
      </c>
      <c r="D58" s="128"/>
      <c r="E58" s="44" t="s">
        <v>219</v>
      </c>
      <c r="F58" s="128"/>
      <c r="G58" s="128"/>
      <c r="H58" s="44" t="s">
        <v>45</v>
      </c>
      <c r="I58" s="126">
        <v>610</v>
      </c>
      <c r="J58" s="127">
        <f t="shared" si="7"/>
        <v>549</v>
      </c>
      <c r="K58" s="237" t="s">
        <v>105</v>
      </c>
      <c r="L58" s="2">
        <v>336</v>
      </c>
      <c r="M58" s="80">
        <f t="shared" si="8"/>
        <v>665.2800000000001</v>
      </c>
    </row>
    <row r="59" spans="2:13" s="2" customFormat="1" ht="14.25">
      <c r="B59" s="242" t="s">
        <v>205</v>
      </c>
      <c r="C59" s="44" t="s">
        <v>117</v>
      </c>
      <c r="D59" s="128"/>
      <c r="E59" s="44" t="s">
        <v>121</v>
      </c>
      <c r="F59" s="128"/>
      <c r="G59" s="128"/>
      <c r="H59" s="44" t="s">
        <v>45</v>
      </c>
      <c r="I59" s="126">
        <v>720</v>
      </c>
      <c r="J59" s="127">
        <f t="shared" si="7"/>
        <v>648</v>
      </c>
      <c r="K59" s="237" t="s">
        <v>105</v>
      </c>
      <c r="L59" s="2">
        <v>336</v>
      </c>
      <c r="M59" s="80">
        <f t="shared" si="8"/>
        <v>665.2800000000001</v>
      </c>
    </row>
    <row r="60" spans="2:13" s="129" customFormat="1" ht="15" thickBot="1">
      <c r="B60" s="291" t="s">
        <v>282</v>
      </c>
      <c r="C60" s="188" t="s">
        <v>298</v>
      </c>
      <c r="D60" s="304"/>
      <c r="E60" s="188" t="s">
        <v>121</v>
      </c>
      <c r="F60" s="304"/>
      <c r="G60" s="304"/>
      <c r="H60" s="188" t="s">
        <v>45</v>
      </c>
      <c r="I60" s="294">
        <v>960</v>
      </c>
      <c r="J60" s="298">
        <f t="shared" si="7"/>
        <v>864</v>
      </c>
      <c r="K60" s="281" t="s">
        <v>105</v>
      </c>
      <c r="L60" s="129">
        <v>336</v>
      </c>
      <c r="M60" s="130">
        <f t="shared" si="8"/>
        <v>665.2800000000001</v>
      </c>
    </row>
    <row r="61" spans="2:11" ht="16.5" thickBot="1">
      <c r="B61" s="98" t="s">
        <v>89</v>
      </c>
      <c r="C61" s="12"/>
      <c r="D61" s="12"/>
      <c r="E61" s="12"/>
      <c r="F61" s="12"/>
      <c r="G61" s="12"/>
      <c r="H61" s="12"/>
      <c r="I61" s="83" t="s">
        <v>113</v>
      </c>
      <c r="J61" s="83" t="s">
        <v>113</v>
      </c>
      <c r="K61" s="216" t="s">
        <v>108</v>
      </c>
    </row>
    <row r="62" spans="2:15" s="129" customFormat="1" ht="14.25">
      <c r="B62" s="291" t="s">
        <v>272</v>
      </c>
      <c r="C62" s="292" t="s">
        <v>42</v>
      </c>
      <c r="D62" s="293"/>
      <c r="E62" s="292"/>
      <c r="F62" s="293"/>
      <c r="G62" s="293"/>
      <c r="H62" s="87" t="s">
        <v>155</v>
      </c>
      <c r="I62" s="294">
        <v>310</v>
      </c>
      <c r="J62" s="294">
        <f aca="true" t="shared" si="9" ref="J62:J70">I62*0.9</f>
        <v>279</v>
      </c>
      <c r="K62" s="191" t="s">
        <v>105</v>
      </c>
      <c r="L62" s="129">
        <v>185</v>
      </c>
      <c r="M62" s="130">
        <f>L62*1.1*1.2*1.5</f>
        <v>366.3</v>
      </c>
      <c r="N62" s="129">
        <v>142</v>
      </c>
      <c r="O62" s="129">
        <f aca="true" t="shared" si="10" ref="O62:O70">N62*1.1*1.2*1.5</f>
        <v>281.16</v>
      </c>
    </row>
    <row r="63" spans="2:15" s="129" customFormat="1" ht="14.25">
      <c r="B63" s="291" t="s">
        <v>274</v>
      </c>
      <c r="C63" s="292" t="s">
        <v>42</v>
      </c>
      <c r="D63" s="293"/>
      <c r="E63" s="292"/>
      <c r="F63" s="293"/>
      <c r="G63" s="293"/>
      <c r="H63" s="87" t="s">
        <v>155</v>
      </c>
      <c r="I63" s="294">
        <v>310</v>
      </c>
      <c r="J63" s="294">
        <f t="shared" si="9"/>
        <v>279</v>
      </c>
      <c r="K63" s="191" t="s">
        <v>105</v>
      </c>
      <c r="L63" s="129">
        <v>185</v>
      </c>
      <c r="M63" s="130">
        <f>L63*1.1*1.2*1.5</f>
        <v>366.3</v>
      </c>
      <c r="N63" s="129">
        <v>142</v>
      </c>
      <c r="O63" s="129">
        <f t="shared" si="10"/>
        <v>281.16</v>
      </c>
    </row>
    <row r="64" spans="2:15" s="129" customFormat="1" ht="14.25">
      <c r="B64" s="291" t="s">
        <v>273</v>
      </c>
      <c r="C64" s="292" t="s">
        <v>42</v>
      </c>
      <c r="D64" s="293"/>
      <c r="E64" s="292"/>
      <c r="F64" s="293"/>
      <c r="G64" s="293"/>
      <c r="H64" s="87" t="s">
        <v>155</v>
      </c>
      <c r="I64" s="294">
        <v>360</v>
      </c>
      <c r="J64" s="294">
        <f t="shared" si="9"/>
        <v>324</v>
      </c>
      <c r="K64" s="191" t="s">
        <v>105</v>
      </c>
      <c r="L64" s="129">
        <v>185</v>
      </c>
      <c r="M64" s="130">
        <f>L64*1.1*1.2*1.5</f>
        <v>366.3</v>
      </c>
      <c r="N64" s="129">
        <v>142</v>
      </c>
      <c r="O64" s="129">
        <f t="shared" si="10"/>
        <v>281.16</v>
      </c>
    </row>
    <row r="65" spans="2:15" s="129" customFormat="1" ht="14.25">
      <c r="B65" s="291" t="s">
        <v>275</v>
      </c>
      <c r="C65" s="292" t="s">
        <v>42</v>
      </c>
      <c r="D65" s="293"/>
      <c r="E65" s="292"/>
      <c r="F65" s="293"/>
      <c r="G65" s="293"/>
      <c r="H65" s="87" t="s">
        <v>155</v>
      </c>
      <c r="I65" s="294">
        <v>360</v>
      </c>
      <c r="J65" s="294">
        <f t="shared" si="9"/>
        <v>324</v>
      </c>
      <c r="K65" s="191" t="s">
        <v>105</v>
      </c>
      <c r="L65" s="129">
        <v>185</v>
      </c>
      <c r="M65" s="130">
        <f>L65*1.1*1.2*1.5</f>
        <v>366.3</v>
      </c>
      <c r="N65" s="129">
        <v>142</v>
      </c>
      <c r="O65" s="129">
        <f t="shared" si="10"/>
        <v>281.16</v>
      </c>
    </row>
    <row r="66" spans="2:15" s="2" customFormat="1" ht="14.25">
      <c r="B66" s="242" t="s">
        <v>238</v>
      </c>
      <c r="C66" s="259" t="s">
        <v>42</v>
      </c>
      <c r="D66" s="260"/>
      <c r="E66" s="259"/>
      <c r="F66" s="260"/>
      <c r="G66" s="260"/>
      <c r="H66" s="44" t="s">
        <v>45</v>
      </c>
      <c r="I66" s="126">
        <v>380</v>
      </c>
      <c r="J66" s="126">
        <f t="shared" si="9"/>
        <v>342</v>
      </c>
      <c r="K66" s="72" t="s">
        <v>105</v>
      </c>
      <c r="L66" s="2">
        <v>185</v>
      </c>
      <c r="M66" s="80">
        <f>L66*1.1*1.2*1.5</f>
        <v>366.3</v>
      </c>
      <c r="N66" s="2">
        <v>142</v>
      </c>
      <c r="O66" s="2">
        <f t="shared" si="10"/>
        <v>281.16</v>
      </c>
    </row>
    <row r="67" spans="2:15" s="75" customFormat="1" ht="14.25">
      <c r="B67" s="243" t="s">
        <v>137</v>
      </c>
      <c r="C67" s="144" t="s">
        <v>42</v>
      </c>
      <c r="D67" s="145"/>
      <c r="E67" s="144"/>
      <c r="F67" s="145"/>
      <c r="G67" s="145"/>
      <c r="H67" s="174" t="s">
        <v>116</v>
      </c>
      <c r="I67" s="146">
        <v>390</v>
      </c>
      <c r="J67" s="146">
        <f t="shared" si="9"/>
        <v>351</v>
      </c>
      <c r="K67" s="147" t="s">
        <v>106</v>
      </c>
      <c r="L67" s="75">
        <v>209</v>
      </c>
      <c r="M67" s="104">
        <f>L67*1.1*1.2*1.4</f>
        <v>386.23199999999997</v>
      </c>
      <c r="N67" s="75">
        <v>209</v>
      </c>
      <c r="O67" s="75">
        <f t="shared" si="10"/>
        <v>413.82</v>
      </c>
    </row>
    <row r="68" spans="2:15" s="75" customFormat="1" ht="14.25">
      <c r="B68" s="243" t="s">
        <v>203</v>
      </c>
      <c r="C68" s="144" t="s">
        <v>42</v>
      </c>
      <c r="D68" s="145"/>
      <c r="E68" s="144"/>
      <c r="F68" s="145"/>
      <c r="G68" s="145"/>
      <c r="H68" s="174" t="s">
        <v>116</v>
      </c>
      <c r="I68" s="274">
        <v>400</v>
      </c>
      <c r="J68" s="274">
        <f t="shared" si="9"/>
        <v>360</v>
      </c>
      <c r="K68" s="238" t="s">
        <v>105</v>
      </c>
      <c r="L68" s="75">
        <v>209</v>
      </c>
      <c r="M68" s="104">
        <f>L68*1.1*1.2*1.4</f>
        <v>386.23199999999997</v>
      </c>
      <c r="N68" s="75">
        <v>209</v>
      </c>
      <c r="O68" s="75">
        <f t="shared" si="10"/>
        <v>413.82</v>
      </c>
    </row>
    <row r="69" spans="2:11" ht="15.75">
      <c r="B69" s="244" t="s">
        <v>133</v>
      </c>
      <c r="C69" s="142"/>
      <c r="D69" s="142"/>
      <c r="E69" s="142"/>
      <c r="F69" s="142"/>
      <c r="G69" s="142"/>
      <c r="H69" s="142"/>
      <c r="I69" s="143" t="s">
        <v>113</v>
      </c>
      <c r="J69" s="143" t="s">
        <v>113</v>
      </c>
      <c r="K69" s="245" t="s">
        <v>108</v>
      </c>
    </row>
    <row r="70" spans="2:15" s="2" customFormat="1" ht="14.25">
      <c r="B70" s="242" t="s">
        <v>239</v>
      </c>
      <c r="C70" s="259" t="s">
        <v>240</v>
      </c>
      <c r="D70" s="260"/>
      <c r="E70" s="259"/>
      <c r="F70" s="260"/>
      <c r="G70" s="260"/>
      <c r="H70" s="44" t="s">
        <v>45</v>
      </c>
      <c r="I70" s="126">
        <v>520</v>
      </c>
      <c r="J70" s="126">
        <f t="shared" si="9"/>
        <v>468</v>
      </c>
      <c r="K70" s="72" t="s">
        <v>105</v>
      </c>
      <c r="L70" s="2">
        <v>185</v>
      </c>
      <c r="M70" s="80">
        <f>L70*1.1*1.2*1.5</f>
        <v>366.3</v>
      </c>
      <c r="N70" s="2">
        <v>142</v>
      </c>
      <c r="O70" s="2">
        <f t="shared" si="10"/>
        <v>281.16</v>
      </c>
    </row>
    <row r="71" spans="2:11" ht="15.75">
      <c r="B71" s="244" t="s">
        <v>167</v>
      </c>
      <c r="C71" s="142"/>
      <c r="D71" s="142"/>
      <c r="E71" s="142"/>
      <c r="F71" s="142"/>
      <c r="G71" s="142"/>
      <c r="H71" s="142"/>
      <c r="I71" s="143" t="s">
        <v>113</v>
      </c>
      <c r="J71" s="143" t="s">
        <v>113</v>
      </c>
      <c r="K71" s="245" t="s">
        <v>108</v>
      </c>
    </row>
    <row r="72" spans="2:15" s="2" customFormat="1" ht="14.25">
      <c r="B72" s="19" t="s">
        <v>168</v>
      </c>
      <c r="C72" s="271" t="s">
        <v>169</v>
      </c>
      <c r="D72" s="272"/>
      <c r="E72" s="271"/>
      <c r="F72" s="272"/>
      <c r="G72" s="272"/>
      <c r="H72" s="34" t="s">
        <v>45</v>
      </c>
      <c r="I72" s="277">
        <v>950</v>
      </c>
      <c r="J72" s="277">
        <f>I72*0.9</f>
        <v>855</v>
      </c>
      <c r="K72" s="273" t="s">
        <v>106</v>
      </c>
      <c r="L72" s="2">
        <v>219</v>
      </c>
      <c r="M72" s="80">
        <f>L72*1.1*1.2*1.4</f>
        <v>404.71199999999993</v>
      </c>
      <c r="N72" s="2">
        <v>219</v>
      </c>
      <c r="O72" s="2">
        <f>N72*1.1*1.2*1.5</f>
        <v>433.62</v>
      </c>
    </row>
    <row r="73" spans="2:15" s="2" customFormat="1" ht="15" thickBot="1">
      <c r="B73" s="19" t="s">
        <v>142</v>
      </c>
      <c r="C73" s="271" t="s">
        <v>217</v>
      </c>
      <c r="D73" s="272"/>
      <c r="E73" s="271"/>
      <c r="F73" s="272"/>
      <c r="G73" s="272"/>
      <c r="H73" s="34" t="s">
        <v>45</v>
      </c>
      <c r="I73" s="277">
        <v>2990</v>
      </c>
      <c r="J73" s="277">
        <f>I73*0.9</f>
        <v>2691</v>
      </c>
      <c r="K73" s="237" t="s">
        <v>105</v>
      </c>
      <c r="L73" s="2">
        <v>219</v>
      </c>
      <c r="M73" s="80">
        <f>L73*1.1*1.2*1.4</f>
        <v>404.71199999999993</v>
      </c>
      <c r="N73" s="2">
        <v>219</v>
      </c>
      <c r="O73" s="2">
        <f>N73*1.1*1.2*1.5</f>
        <v>433.62</v>
      </c>
    </row>
    <row r="74" spans="2:11" ht="16.5" thickBot="1">
      <c r="B74" s="100" t="s">
        <v>43</v>
      </c>
      <c r="C74" s="11"/>
      <c r="D74" s="11"/>
      <c r="E74" s="11"/>
      <c r="F74" s="11"/>
      <c r="G74" s="11"/>
      <c r="H74" s="11"/>
      <c r="I74" s="143" t="s">
        <v>113</v>
      </c>
      <c r="J74" s="143" t="s">
        <v>113</v>
      </c>
      <c r="K74" s="74" t="s">
        <v>108</v>
      </c>
    </row>
    <row r="75" spans="2:13" s="134" customFormat="1" ht="15">
      <c r="B75" s="301" t="s">
        <v>206</v>
      </c>
      <c r="C75" s="87" t="s">
        <v>0</v>
      </c>
      <c r="D75" s="302"/>
      <c r="E75" s="302"/>
      <c r="F75" s="302"/>
      <c r="G75" s="302"/>
      <c r="H75" s="87" t="s">
        <v>45</v>
      </c>
      <c r="I75" s="303">
        <v>550</v>
      </c>
      <c r="J75" s="303">
        <f>I75*0.9</f>
        <v>495</v>
      </c>
      <c r="K75" s="236" t="s">
        <v>105</v>
      </c>
      <c r="M75" s="141"/>
    </row>
    <row r="76" spans="2:11" ht="15">
      <c r="B76" s="246" t="s">
        <v>87</v>
      </c>
      <c r="C76" s="46" t="s">
        <v>88</v>
      </c>
      <c r="D76" s="47"/>
      <c r="E76" s="47"/>
      <c r="F76" s="47"/>
      <c r="G76" s="47"/>
      <c r="H76" s="43" t="s">
        <v>45</v>
      </c>
      <c r="I76" s="69">
        <v>125</v>
      </c>
      <c r="J76" s="50">
        <f>I76*0.9</f>
        <v>112.5</v>
      </c>
      <c r="K76" s="72" t="s">
        <v>106</v>
      </c>
    </row>
    <row r="77" spans="2:11" ht="15">
      <c r="B77" s="246" t="s">
        <v>112</v>
      </c>
      <c r="C77" s="46" t="s">
        <v>22</v>
      </c>
      <c r="D77" s="47"/>
      <c r="E77" s="47"/>
      <c r="F77" s="47"/>
      <c r="G77" s="47"/>
      <c r="H77" s="43" t="s">
        <v>45</v>
      </c>
      <c r="I77" s="69">
        <v>125</v>
      </c>
      <c r="J77" s="50">
        <f>I77*0.9</f>
        <v>112.5</v>
      </c>
      <c r="K77" s="72" t="s">
        <v>106</v>
      </c>
    </row>
    <row r="78" spans="2:11" ht="15.75" thickBot="1">
      <c r="B78" s="247" t="s">
        <v>110</v>
      </c>
      <c r="C78" s="248" t="s">
        <v>111</v>
      </c>
      <c r="D78" s="249"/>
      <c r="E78" s="249"/>
      <c r="F78" s="249"/>
      <c r="G78" s="249"/>
      <c r="H78" s="250" t="s">
        <v>45</v>
      </c>
      <c r="I78" s="251">
        <v>200</v>
      </c>
      <c r="J78" s="252">
        <f>I78*0.9</f>
        <v>180</v>
      </c>
      <c r="K78" s="253" t="s">
        <v>106</v>
      </c>
    </row>
    <row r="79" spans="2:11" ht="21" thickBot="1">
      <c r="B79" s="99" t="s">
        <v>25</v>
      </c>
      <c r="C79" s="51"/>
      <c r="D79" s="51"/>
      <c r="E79" s="51"/>
      <c r="F79" s="67"/>
      <c r="G79" s="68" t="s">
        <v>27</v>
      </c>
      <c r="H79" s="68"/>
      <c r="I79" s="52" t="s">
        <v>34</v>
      </c>
      <c r="J79" s="52" t="s">
        <v>34</v>
      </c>
      <c r="K79" s="216" t="s">
        <v>108</v>
      </c>
    </row>
    <row r="80" spans="2:13" s="196" customFormat="1" ht="15">
      <c r="B80" s="197" t="s">
        <v>193</v>
      </c>
      <c r="C80" s="198" t="s">
        <v>194</v>
      </c>
      <c r="D80" s="199"/>
      <c r="E80" s="199"/>
      <c r="F80" s="200"/>
      <c r="G80" s="201" t="s">
        <v>168</v>
      </c>
      <c r="H80" s="202" t="s">
        <v>45</v>
      </c>
      <c r="I80" s="203">
        <v>35</v>
      </c>
      <c r="J80" s="204">
        <v>30</v>
      </c>
      <c r="K80" s="205" t="s">
        <v>106</v>
      </c>
      <c r="M80" s="206"/>
    </row>
    <row r="81" spans="2:13" s="207" customFormat="1" ht="15">
      <c r="B81" s="197" t="s">
        <v>195</v>
      </c>
      <c r="C81" s="208" t="s">
        <v>196</v>
      </c>
      <c r="D81" s="209"/>
      <c r="E81" s="209"/>
      <c r="F81" s="210"/>
      <c r="G81" s="201" t="s">
        <v>168</v>
      </c>
      <c r="H81" s="202" t="s">
        <v>45</v>
      </c>
      <c r="I81" s="211">
        <v>40</v>
      </c>
      <c r="J81" s="212">
        <v>30</v>
      </c>
      <c r="K81" s="205" t="s">
        <v>106</v>
      </c>
      <c r="M81" s="213"/>
    </row>
    <row r="82" spans="2:13" s="196" customFormat="1" ht="15">
      <c r="B82" s="197" t="s">
        <v>197</v>
      </c>
      <c r="C82" s="198" t="s">
        <v>198</v>
      </c>
      <c r="D82" s="199"/>
      <c r="E82" s="199"/>
      <c r="F82" s="200"/>
      <c r="G82" s="201" t="s">
        <v>168</v>
      </c>
      <c r="H82" s="202" t="s">
        <v>45</v>
      </c>
      <c r="I82" s="203">
        <v>50</v>
      </c>
      <c r="J82" s="204">
        <v>40</v>
      </c>
      <c r="K82" s="205" t="s">
        <v>106</v>
      </c>
      <c r="M82" s="206"/>
    </row>
    <row r="83" spans="2:13" s="196" customFormat="1" ht="15.75" thickBot="1">
      <c r="B83" s="197" t="s">
        <v>199</v>
      </c>
      <c r="C83" s="198" t="s">
        <v>200</v>
      </c>
      <c r="D83" s="199"/>
      <c r="E83" s="199"/>
      <c r="F83" s="200"/>
      <c r="G83" s="201" t="s">
        <v>168</v>
      </c>
      <c r="H83" s="202" t="s">
        <v>45</v>
      </c>
      <c r="I83" s="203">
        <v>60</v>
      </c>
      <c r="J83" s="204">
        <v>40</v>
      </c>
      <c r="K83" s="205" t="s">
        <v>106</v>
      </c>
      <c r="M83" s="206"/>
    </row>
    <row r="84" spans="2:11" ht="15">
      <c r="B84" s="92" t="s">
        <v>1</v>
      </c>
      <c r="C84" s="29" t="s">
        <v>5</v>
      </c>
      <c r="D84" s="27"/>
      <c r="E84" s="27"/>
      <c r="F84" s="28"/>
      <c r="G84" s="30" t="s">
        <v>24</v>
      </c>
      <c r="H84" s="43" t="s">
        <v>45</v>
      </c>
      <c r="I84" s="31">
        <v>30</v>
      </c>
      <c r="J84" s="36">
        <v>30</v>
      </c>
      <c r="K84" s="72" t="s">
        <v>106</v>
      </c>
    </row>
    <row r="85" spans="2:11" ht="15">
      <c r="B85" s="60" t="s">
        <v>2</v>
      </c>
      <c r="C85" s="24" t="s">
        <v>6</v>
      </c>
      <c r="D85" s="22"/>
      <c r="E85" s="22"/>
      <c r="F85" s="23"/>
      <c r="G85" s="25" t="s">
        <v>24</v>
      </c>
      <c r="H85" s="43" t="s">
        <v>45</v>
      </c>
      <c r="I85" s="32">
        <v>30</v>
      </c>
      <c r="J85" s="37">
        <v>30</v>
      </c>
      <c r="K85" s="72" t="s">
        <v>106</v>
      </c>
    </row>
    <row r="86" spans="2:13" s="3" customFormat="1" ht="15">
      <c r="B86" s="60" t="s">
        <v>3</v>
      </c>
      <c r="C86" s="61" t="s">
        <v>7</v>
      </c>
      <c r="D86" s="62"/>
      <c r="E86" s="62"/>
      <c r="F86" s="63"/>
      <c r="G86" s="64" t="s">
        <v>24</v>
      </c>
      <c r="H86" s="43" t="s">
        <v>45</v>
      </c>
      <c r="I86" s="65">
        <v>30</v>
      </c>
      <c r="J86" s="66">
        <v>30</v>
      </c>
      <c r="K86" s="72" t="s">
        <v>106</v>
      </c>
      <c r="M86" s="81"/>
    </row>
    <row r="87" spans="2:11" ht="15">
      <c r="B87" s="60" t="s">
        <v>4</v>
      </c>
      <c r="C87" s="24" t="s">
        <v>8</v>
      </c>
      <c r="D87" s="22"/>
      <c r="E87" s="22"/>
      <c r="F87" s="23"/>
      <c r="G87" s="25" t="s">
        <v>24</v>
      </c>
      <c r="H87" s="43" t="s">
        <v>45</v>
      </c>
      <c r="I87" s="32">
        <v>40</v>
      </c>
      <c r="J87" s="37">
        <v>40</v>
      </c>
      <c r="K87" s="72" t="s">
        <v>106</v>
      </c>
    </row>
    <row r="88" spans="2:11" ht="15.75">
      <c r="B88" s="60" t="s">
        <v>9</v>
      </c>
      <c r="C88" s="24" t="s">
        <v>13</v>
      </c>
      <c r="D88" s="22"/>
      <c r="E88" s="22"/>
      <c r="F88" s="23"/>
      <c r="G88" s="25" t="s">
        <v>26</v>
      </c>
      <c r="H88" s="43" t="s">
        <v>45</v>
      </c>
      <c r="I88" s="32">
        <v>30</v>
      </c>
      <c r="J88" s="37">
        <v>30</v>
      </c>
      <c r="K88" s="73" t="s">
        <v>33</v>
      </c>
    </row>
    <row r="89" spans="2:11" ht="15.75">
      <c r="B89" s="60" t="s">
        <v>10</v>
      </c>
      <c r="C89" s="24" t="s">
        <v>14</v>
      </c>
      <c r="D89" s="22"/>
      <c r="E89" s="22"/>
      <c r="F89" s="23"/>
      <c r="G89" s="25" t="s">
        <v>26</v>
      </c>
      <c r="H89" s="43" t="s">
        <v>45</v>
      </c>
      <c r="I89" s="32">
        <v>30</v>
      </c>
      <c r="J89" s="37">
        <v>30</v>
      </c>
      <c r="K89" s="73" t="s">
        <v>33</v>
      </c>
    </row>
    <row r="90" spans="2:11" ht="15.75">
      <c r="B90" s="60" t="s">
        <v>11</v>
      </c>
      <c r="C90" s="24" t="s">
        <v>15</v>
      </c>
      <c r="D90" s="22"/>
      <c r="E90" s="22"/>
      <c r="F90" s="23"/>
      <c r="G90" s="25" t="s">
        <v>26</v>
      </c>
      <c r="H90" s="43" t="s">
        <v>45</v>
      </c>
      <c r="I90" s="32">
        <v>30</v>
      </c>
      <c r="J90" s="37">
        <v>30</v>
      </c>
      <c r="K90" s="73" t="s">
        <v>33</v>
      </c>
    </row>
    <row r="91" spans="2:11" ht="15.75">
      <c r="B91" s="60" t="s">
        <v>12</v>
      </c>
      <c r="C91" s="24" t="s">
        <v>16</v>
      </c>
      <c r="D91" s="22"/>
      <c r="E91" s="22"/>
      <c r="F91" s="23"/>
      <c r="G91" s="25" t="s">
        <v>26</v>
      </c>
      <c r="H91" s="43" t="s">
        <v>45</v>
      </c>
      <c r="I91" s="32">
        <v>50</v>
      </c>
      <c r="J91" s="37">
        <v>50</v>
      </c>
      <c r="K91" s="73" t="s">
        <v>33</v>
      </c>
    </row>
    <row r="92" spans="2:11" ht="15.75">
      <c r="B92" s="60" t="s">
        <v>17</v>
      </c>
      <c r="C92" s="24" t="s">
        <v>6</v>
      </c>
      <c r="D92" s="22"/>
      <c r="E92" s="22"/>
      <c r="F92" s="23"/>
      <c r="G92" s="25" t="s">
        <v>23</v>
      </c>
      <c r="H92" s="43" t="s">
        <v>45</v>
      </c>
      <c r="I92" s="32">
        <v>30</v>
      </c>
      <c r="J92" s="37">
        <v>30</v>
      </c>
      <c r="K92" s="73" t="s">
        <v>33</v>
      </c>
    </row>
    <row r="93" spans="2:11" ht="15.75">
      <c r="B93" s="60" t="s">
        <v>18</v>
      </c>
      <c r="C93" s="24" t="s">
        <v>15</v>
      </c>
      <c r="D93" s="22"/>
      <c r="E93" s="22"/>
      <c r="F93" s="23"/>
      <c r="G93" s="25" t="s">
        <v>23</v>
      </c>
      <c r="H93" s="43" t="s">
        <v>45</v>
      </c>
      <c r="I93" s="32">
        <v>30</v>
      </c>
      <c r="J93" s="37">
        <v>30</v>
      </c>
      <c r="K93" s="73" t="s">
        <v>33</v>
      </c>
    </row>
    <row r="94" spans="2:11" ht="15.75">
      <c r="B94" s="60" t="s">
        <v>19</v>
      </c>
      <c r="C94" s="24" t="s">
        <v>20</v>
      </c>
      <c r="D94" s="22"/>
      <c r="E94" s="22"/>
      <c r="F94" s="23"/>
      <c r="G94" s="25" t="s">
        <v>23</v>
      </c>
      <c r="H94" s="59" t="s">
        <v>45</v>
      </c>
      <c r="I94" s="32">
        <v>50</v>
      </c>
      <c r="J94" s="37">
        <v>50</v>
      </c>
      <c r="K94" s="73" t="s">
        <v>33</v>
      </c>
    </row>
    <row r="95" spans="2:13" s="116" customFormat="1" ht="14.25">
      <c r="B95" s="109" t="s">
        <v>141</v>
      </c>
      <c r="C95" s="110" t="s">
        <v>20</v>
      </c>
      <c r="D95" s="111"/>
      <c r="E95" s="111"/>
      <c r="F95" s="112"/>
      <c r="G95" s="113" t="s">
        <v>142</v>
      </c>
      <c r="H95" s="114" t="s">
        <v>45</v>
      </c>
      <c r="I95" s="185">
        <v>50</v>
      </c>
      <c r="J95" s="186">
        <v>50</v>
      </c>
      <c r="K95" s="115" t="s">
        <v>106</v>
      </c>
      <c r="M95" s="117"/>
    </row>
    <row r="96" spans="2:13" s="116" customFormat="1" ht="14.25">
      <c r="B96" s="109" t="s">
        <v>143</v>
      </c>
      <c r="C96" s="110" t="s">
        <v>145</v>
      </c>
      <c r="D96" s="111"/>
      <c r="E96" s="111"/>
      <c r="F96" s="112"/>
      <c r="G96" s="113" t="s">
        <v>144</v>
      </c>
      <c r="H96" s="114" t="s">
        <v>45</v>
      </c>
      <c r="I96" s="185">
        <v>70</v>
      </c>
      <c r="J96" s="186">
        <v>70</v>
      </c>
      <c r="K96" s="115" t="s">
        <v>106</v>
      </c>
      <c r="M96" s="117"/>
    </row>
    <row r="97" spans="2:13" s="116" customFormat="1" ht="14.25">
      <c r="B97" s="109" t="s">
        <v>146</v>
      </c>
      <c r="C97" s="110" t="s">
        <v>147</v>
      </c>
      <c r="D97" s="111"/>
      <c r="E97" s="111"/>
      <c r="F97" s="112"/>
      <c r="G97" s="113" t="s">
        <v>144</v>
      </c>
      <c r="H97" s="114" t="s">
        <v>45</v>
      </c>
      <c r="I97" s="185">
        <v>60</v>
      </c>
      <c r="J97" s="186">
        <v>50</v>
      </c>
      <c r="K97" s="115" t="s">
        <v>106</v>
      </c>
      <c r="M97" s="117"/>
    </row>
    <row r="98" spans="2:13" s="116" customFormat="1" ht="14.25">
      <c r="B98" s="109" t="s">
        <v>148</v>
      </c>
      <c r="C98" s="110" t="s">
        <v>149</v>
      </c>
      <c r="D98" s="111"/>
      <c r="E98" s="111"/>
      <c r="F98" s="112"/>
      <c r="G98" s="113" t="s">
        <v>144</v>
      </c>
      <c r="H98" s="114" t="s">
        <v>45</v>
      </c>
      <c r="I98" s="185">
        <v>50</v>
      </c>
      <c r="J98" s="186">
        <v>50</v>
      </c>
      <c r="K98" s="115" t="s">
        <v>106</v>
      </c>
      <c r="M98" s="117"/>
    </row>
    <row r="99" spans="2:13" s="116" customFormat="1" ht="15" thickBot="1">
      <c r="B99" s="109" t="s">
        <v>150</v>
      </c>
      <c r="C99" s="110" t="s">
        <v>151</v>
      </c>
      <c r="D99" s="111"/>
      <c r="E99" s="111"/>
      <c r="F99" s="112"/>
      <c r="G99" s="113" t="s">
        <v>144</v>
      </c>
      <c r="H99" s="114" t="s">
        <v>45</v>
      </c>
      <c r="I99" s="185">
        <v>50</v>
      </c>
      <c r="J99" s="186">
        <v>50</v>
      </c>
      <c r="K99" s="226" t="s">
        <v>106</v>
      </c>
      <c r="M99" s="117"/>
    </row>
    <row r="100" spans="2:11" ht="21" thickBot="1">
      <c r="B100" s="97" t="s">
        <v>56</v>
      </c>
      <c r="C100" s="5"/>
      <c r="D100" s="5"/>
      <c r="E100" s="5"/>
      <c r="F100" s="234"/>
      <c r="G100" s="5" t="s">
        <v>48</v>
      </c>
      <c r="H100" s="5" t="s">
        <v>44</v>
      </c>
      <c r="I100" s="16" t="s">
        <v>34</v>
      </c>
      <c r="J100" s="16" t="s">
        <v>34</v>
      </c>
      <c r="K100" s="74" t="s">
        <v>108</v>
      </c>
    </row>
    <row r="101" spans="2:11" ht="15.75">
      <c r="B101" s="227" t="s">
        <v>55</v>
      </c>
      <c r="C101" s="228"/>
      <c r="D101" s="229"/>
      <c r="E101" s="229"/>
      <c r="F101" s="229"/>
      <c r="G101" s="230" t="s">
        <v>49</v>
      </c>
      <c r="H101" s="231" t="s">
        <v>47</v>
      </c>
      <c r="I101" s="232">
        <v>2.6</v>
      </c>
      <c r="J101" s="232">
        <f>I101*0.9</f>
        <v>2.3400000000000003</v>
      </c>
      <c r="K101" s="233" t="s">
        <v>107</v>
      </c>
    </row>
    <row r="102" spans="2:11" ht="15.75">
      <c r="B102" s="93" t="s">
        <v>54</v>
      </c>
      <c r="C102" s="47"/>
      <c r="D102" s="47"/>
      <c r="E102" s="47"/>
      <c r="F102" s="47"/>
      <c r="G102" s="38" t="s">
        <v>50</v>
      </c>
      <c r="H102" s="44" t="s">
        <v>47</v>
      </c>
      <c r="I102" s="49">
        <v>2.15</v>
      </c>
      <c r="J102" s="48">
        <f aca="true" t="shared" si="11" ref="J102:J112">I102*0.9</f>
        <v>1.935</v>
      </c>
      <c r="K102" s="70" t="s">
        <v>107</v>
      </c>
    </row>
    <row r="103" spans="2:11" ht="15.75">
      <c r="B103" s="93" t="s">
        <v>53</v>
      </c>
      <c r="C103" s="47"/>
      <c r="D103" s="47"/>
      <c r="E103" s="47"/>
      <c r="F103" s="47"/>
      <c r="G103" s="38" t="s">
        <v>50</v>
      </c>
      <c r="H103" s="44" t="s">
        <v>47</v>
      </c>
      <c r="I103" s="49">
        <v>1.21</v>
      </c>
      <c r="J103" s="48">
        <f t="shared" si="11"/>
        <v>1.089</v>
      </c>
      <c r="K103" s="70" t="s">
        <v>107</v>
      </c>
    </row>
    <row r="104" spans="2:11" ht="15.75">
      <c r="B104" s="93" t="s">
        <v>52</v>
      </c>
      <c r="C104" s="47"/>
      <c r="D104" s="47"/>
      <c r="E104" s="47"/>
      <c r="F104" s="47"/>
      <c r="G104" s="38" t="s">
        <v>50</v>
      </c>
      <c r="H104" s="44" t="s">
        <v>47</v>
      </c>
      <c r="I104" s="49">
        <v>2.01</v>
      </c>
      <c r="J104" s="48">
        <f t="shared" si="11"/>
        <v>1.809</v>
      </c>
      <c r="K104" s="70" t="s">
        <v>107</v>
      </c>
    </row>
    <row r="105" spans="2:11" ht="15.75">
      <c r="B105" s="93" t="s">
        <v>51</v>
      </c>
      <c r="C105" s="47"/>
      <c r="D105" s="47"/>
      <c r="E105" s="47"/>
      <c r="F105" s="47"/>
      <c r="G105" s="38" t="s">
        <v>50</v>
      </c>
      <c r="H105" s="44" t="s">
        <v>47</v>
      </c>
      <c r="I105" s="49">
        <v>2.01</v>
      </c>
      <c r="J105" s="48">
        <f t="shared" si="11"/>
        <v>1.809</v>
      </c>
      <c r="K105" s="70" t="s">
        <v>107</v>
      </c>
    </row>
    <row r="106" spans="2:11" ht="15.75">
      <c r="B106" s="93" t="s">
        <v>58</v>
      </c>
      <c r="C106" s="47"/>
      <c r="D106" s="47"/>
      <c r="E106" s="47"/>
      <c r="F106" s="47"/>
      <c r="G106" s="38" t="s">
        <v>57</v>
      </c>
      <c r="H106" s="44" t="s">
        <v>47</v>
      </c>
      <c r="I106" s="49">
        <v>4.14</v>
      </c>
      <c r="J106" s="48">
        <f t="shared" si="11"/>
        <v>3.726</v>
      </c>
      <c r="K106" s="70" t="s">
        <v>107</v>
      </c>
    </row>
    <row r="107" spans="2:11" ht="15.75">
      <c r="B107" s="93" t="s">
        <v>59</v>
      </c>
      <c r="C107" s="47"/>
      <c r="D107" s="47"/>
      <c r="E107" s="47"/>
      <c r="F107" s="47"/>
      <c r="G107" s="38" t="s">
        <v>60</v>
      </c>
      <c r="H107" s="44" t="s">
        <v>47</v>
      </c>
      <c r="I107" s="49">
        <v>2.01</v>
      </c>
      <c r="J107" s="48">
        <f t="shared" si="11"/>
        <v>1.809</v>
      </c>
      <c r="K107" s="70" t="s">
        <v>107</v>
      </c>
    </row>
    <row r="108" spans="2:11" ht="15.75">
      <c r="B108" s="93" t="s">
        <v>61</v>
      </c>
      <c r="C108" s="47"/>
      <c r="D108" s="47"/>
      <c r="E108" s="47"/>
      <c r="F108" s="47"/>
      <c r="G108" s="38" t="s">
        <v>57</v>
      </c>
      <c r="H108" s="44" t="s">
        <v>47</v>
      </c>
      <c r="I108" s="49">
        <v>4.14</v>
      </c>
      <c r="J108" s="48">
        <f t="shared" si="11"/>
        <v>3.726</v>
      </c>
      <c r="K108" s="70" t="s">
        <v>107</v>
      </c>
    </row>
    <row r="109" spans="2:11" ht="16.5" thickBot="1">
      <c r="B109" s="93" t="s">
        <v>62</v>
      </c>
      <c r="C109" s="47"/>
      <c r="D109" s="47"/>
      <c r="E109" s="47"/>
      <c r="F109" s="47"/>
      <c r="G109" s="38" t="s">
        <v>60</v>
      </c>
      <c r="H109" s="44" t="s">
        <v>47</v>
      </c>
      <c r="I109" s="49">
        <v>2.01</v>
      </c>
      <c r="J109" s="48">
        <f t="shared" si="11"/>
        <v>1.809</v>
      </c>
      <c r="K109" s="70" t="s">
        <v>107</v>
      </c>
    </row>
    <row r="110" spans="2:11" ht="21" thickBot="1">
      <c r="B110" s="100" t="s">
        <v>63</v>
      </c>
      <c r="C110" s="11"/>
      <c r="D110" s="11"/>
      <c r="E110" s="11"/>
      <c r="F110" s="45"/>
      <c r="G110" s="11"/>
      <c r="H110" s="11"/>
      <c r="I110" s="17" t="s">
        <v>34</v>
      </c>
      <c r="J110" s="17" t="s">
        <v>34</v>
      </c>
      <c r="K110" s="74" t="s">
        <v>108</v>
      </c>
    </row>
    <row r="111" spans="2:11" ht="15.75">
      <c r="B111" s="93" t="s">
        <v>64</v>
      </c>
      <c r="C111" s="47"/>
      <c r="D111" s="47"/>
      <c r="E111" s="47"/>
      <c r="F111" s="47"/>
      <c r="G111" s="38" t="s">
        <v>60</v>
      </c>
      <c r="H111" s="44"/>
      <c r="I111" s="49">
        <v>1.01</v>
      </c>
      <c r="J111" s="48">
        <f t="shared" si="11"/>
        <v>0.909</v>
      </c>
      <c r="K111" s="70" t="s">
        <v>107</v>
      </c>
    </row>
    <row r="112" spans="2:11" ht="16.5" thickBot="1">
      <c r="B112" s="93" t="s">
        <v>65</v>
      </c>
      <c r="C112" s="47"/>
      <c r="D112" s="47"/>
      <c r="E112" s="47"/>
      <c r="F112" s="47"/>
      <c r="G112" s="38" t="s">
        <v>60</v>
      </c>
      <c r="H112" s="44"/>
      <c r="I112" s="49">
        <v>1.12</v>
      </c>
      <c r="J112" s="48">
        <f t="shared" si="11"/>
        <v>1.0080000000000002</v>
      </c>
      <c r="K112" s="70" t="s">
        <v>107</v>
      </c>
    </row>
    <row r="113" spans="2:11" ht="21" thickBot="1">
      <c r="B113" s="97" t="s">
        <v>66</v>
      </c>
      <c r="C113" s="5"/>
      <c r="D113" s="5"/>
      <c r="E113" s="5"/>
      <c r="F113" s="5"/>
      <c r="G113" s="5"/>
      <c r="H113" s="5"/>
      <c r="I113" s="16" t="s">
        <v>34</v>
      </c>
      <c r="J113" s="21" t="s">
        <v>34</v>
      </c>
      <c r="K113" s="74" t="s">
        <v>108</v>
      </c>
    </row>
    <row r="114" spans="2:11" ht="15">
      <c r="B114" s="94" t="s">
        <v>67</v>
      </c>
      <c r="C114" s="46"/>
      <c r="D114" s="47"/>
      <c r="E114" s="47"/>
      <c r="F114" s="47"/>
      <c r="G114" s="47"/>
      <c r="H114" s="44"/>
      <c r="I114" s="48">
        <v>9.23</v>
      </c>
      <c r="J114" s="48">
        <f aca="true" t="shared" si="12" ref="J114:J129">I114*0.9</f>
        <v>8.307</v>
      </c>
      <c r="K114" s="70" t="s">
        <v>105</v>
      </c>
    </row>
    <row r="115" spans="2:11" ht="15">
      <c r="B115" s="95" t="s">
        <v>68</v>
      </c>
      <c r="C115" s="46"/>
      <c r="D115" s="47"/>
      <c r="E115" s="47"/>
      <c r="F115" s="47"/>
      <c r="G115" s="47"/>
      <c r="H115" s="44"/>
      <c r="I115" s="48">
        <v>10.91</v>
      </c>
      <c r="J115" s="48">
        <f t="shared" si="12"/>
        <v>9.819</v>
      </c>
      <c r="K115" s="70" t="s">
        <v>105</v>
      </c>
    </row>
    <row r="116" spans="2:11" ht="15">
      <c r="B116" s="95" t="s">
        <v>69</v>
      </c>
      <c r="C116" s="46"/>
      <c r="D116" s="47"/>
      <c r="E116" s="47"/>
      <c r="F116" s="47"/>
      <c r="G116" s="47"/>
      <c r="H116" s="44"/>
      <c r="I116" s="48">
        <v>5.87</v>
      </c>
      <c r="J116" s="48">
        <f t="shared" si="12"/>
        <v>5.283</v>
      </c>
      <c r="K116" s="70" t="s">
        <v>105</v>
      </c>
    </row>
    <row r="117" spans="2:11" ht="15">
      <c r="B117" s="94" t="s">
        <v>70</v>
      </c>
      <c r="C117" s="46"/>
      <c r="D117" s="47"/>
      <c r="E117" s="47"/>
      <c r="F117" s="47"/>
      <c r="G117" s="47"/>
      <c r="H117" s="44"/>
      <c r="I117" s="48">
        <v>5.87</v>
      </c>
      <c r="J117" s="48">
        <f t="shared" si="12"/>
        <v>5.283</v>
      </c>
      <c r="K117" s="70" t="s">
        <v>105</v>
      </c>
    </row>
    <row r="118" spans="2:11" ht="15">
      <c r="B118" s="95" t="s">
        <v>71</v>
      </c>
      <c r="C118" s="46"/>
      <c r="D118" s="47"/>
      <c r="E118" s="47"/>
      <c r="F118" s="47"/>
      <c r="G118" s="47"/>
      <c r="H118" s="44"/>
      <c r="I118" s="48">
        <v>5.2</v>
      </c>
      <c r="J118" s="48">
        <f t="shared" si="12"/>
        <v>4.680000000000001</v>
      </c>
      <c r="K118" s="70" t="s">
        <v>105</v>
      </c>
    </row>
    <row r="119" spans="2:11" ht="15">
      <c r="B119" s="95" t="s">
        <v>72</v>
      </c>
      <c r="C119" s="46"/>
      <c r="D119" s="47"/>
      <c r="E119" s="47"/>
      <c r="F119" s="47"/>
      <c r="G119" s="47"/>
      <c r="H119" s="44"/>
      <c r="I119" s="48">
        <v>5.87</v>
      </c>
      <c r="J119" s="48">
        <f t="shared" si="12"/>
        <v>5.283</v>
      </c>
      <c r="K119" s="70" t="s">
        <v>105</v>
      </c>
    </row>
    <row r="120" spans="2:11" ht="15">
      <c r="B120" s="95" t="s">
        <v>73</v>
      </c>
      <c r="C120" s="46"/>
      <c r="D120" s="47"/>
      <c r="E120" s="47"/>
      <c r="F120" s="47"/>
      <c r="G120" s="47"/>
      <c r="H120" s="44"/>
      <c r="I120" s="48">
        <v>3.02</v>
      </c>
      <c r="J120" s="48">
        <f t="shared" si="12"/>
        <v>2.718</v>
      </c>
      <c r="K120" s="70" t="s">
        <v>105</v>
      </c>
    </row>
    <row r="121" spans="2:11" ht="15">
      <c r="B121" s="95" t="s">
        <v>74</v>
      </c>
      <c r="C121" s="46"/>
      <c r="D121" s="47"/>
      <c r="E121" s="47"/>
      <c r="F121" s="47"/>
      <c r="G121" s="47"/>
      <c r="H121" s="44"/>
      <c r="I121" s="48">
        <v>5.87</v>
      </c>
      <c r="J121" s="48">
        <f t="shared" si="12"/>
        <v>5.283</v>
      </c>
      <c r="K121" s="70" t="s">
        <v>105</v>
      </c>
    </row>
    <row r="122" spans="2:11" ht="15">
      <c r="B122" s="95" t="s">
        <v>75</v>
      </c>
      <c r="C122" s="46"/>
      <c r="D122" s="47"/>
      <c r="E122" s="47"/>
      <c r="F122" s="47"/>
      <c r="G122" s="47"/>
      <c r="H122" s="44"/>
      <c r="I122" s="48">
        <v>4.19</v>
      </c>
      <c r="J122" s="48">
        <f t="shared" si="12"/>
        <v>3.7710000000000004</v>
      </c>
      <c r="K122" s="70" t="s">
        <v>105</v>
      </c>
    </row>
    <row r="123" spans="2:11" ht="15">
      <c r="B123" s="95" t="s">
        <v>76</v>
      </c>
      <c r="C123" s="46"/>
      <c r="D123" s="47"/>
      <c r="E123" s="47"/>
      <c r="F123" s="47"/>
      <c r="G123" s="47"/>
      <c r="H123" s="44"/>
      <c r="I123" s="48">
        <v>3.02</v>
      </c>
      <c r="J123" s="48">
        <f t="shared" si="12"/>
        <v>2.718</v>
      </c>
      <c r="K123" s="70" t="s">
        <v>105</v>
      </c>
    </row>
    <row r="124" spans="2:11" ht="15">
      <c r="B124" s="95" t="s">
        <v>77</v>
      </c>
      <c r="C124" s="46"/>
      <c r="D124" s="47"/>
      <c r="E124" s="47"/>
      <c r="F124" s="47"/>
      <c r="G124" s="47"/>
      <c r="H124" s="44"/>
      <c r="I124" s="48">
        <v>4.53</v>
      </c>
      <c r="J124" s="48">
        <f t="shared" si="12"/>
        <v>4.077</v>
      </c>
      <c r="K124" s="70" t="s">
        <v>105</v>
      </c>
    </row>
    <row r="125" spans="2:11" ht="15">
      <c r="B125" s="95" t="s">
        <v>78</v>
      </c>
      <c r="C125" s="46"/>
      <c r="D125" s="47"/>
      <c r="E125" s="47"/>
      <c r="F125" s="47"/>
      <c r="G125" s="47"/>
      <c r="H125" s="44"/>
      <c r="I125" s="48">
        <v>4.19</v>
      </c>
      <c r="J125" s="48">
        <f t="shared" si="12"/>
        <v>3.7710000000000004</v>
      </c>
      <c r="K125" s="70" t="s">
        <v>105</v>
      </c>
    </row>
    <row r="126" spans="2:11" ht="15">
      <c r="B126" s="95" t="s">
        <v>79</v>
      </c>
      <c r="C126" s="46"/>
      <c r="D126" s="47"/>
      <c r="E126" s="47"/>
      <c r="F126" s="47"/>
      <c r="G126" s="47"/>
      <c r="H126" s="44"/>
      <c r="I126" s="48">
        <v>4.19</v>
      </c>
      <c r="J126" s="48">
        <f t="shared" si="12"/>
        <v>3.7710000000000004</v>
      </c>
      <c r="K126" s="70" t="s">
        <v>105</v>
      </c>
    </row>
    <row r="127" spans="2:11" ht="15">
      <c r="B127" s="96" t="s">
        <v>80</v>
      </c>
      <c r="C127" s="46"/>
      <c r="D127" s="47"/>
      <c r="E127" s="47"/>
      <c r="F127" s="47"/>
      <c r="G127" s="47"/>
      <c r="H127" s="44"/>
      <c r="I127" s="48">
        <v>2.01</v>
      </c>
      <c r="J127" s="48">
        <f t="shared" si="12"/>
        <v>1.809</v>
      </c>
      <c r="K127" s="70" t="s">
        <v>105</v>
      </c>
    </row>
    <row r="128" spans="2:11" ht="15">
      <c r="B128" s="95" t="s">
        <v>81</v>
      </c>
      <c r="C128" s="46"/>
      <c r="D128" s="47"/>
      <c r="E128" s="47"/>
      <c r="F128" s="47"/>
      <c r="G128" s="47"/>
      <c r="H128" s="44"/>
      <c r="I128" s="48">
        <v>5.87</v>
      </c>
      <c r="J128" s="48">
        <f t="shared" si="12"/>
        <v>5.283</v>
      </c>
      <c r="K128" s="70" t="s">
        <v>105</v>
      </c>
    </row>
    <row r="129" spans="2:11" ht="15.75" thickBot="1">
      <c r="B129" s="95" t="s">
        <v>82</v>
      </c>
      <c r="C129" s="46"/>
      <c r="D129" s="47"/>
      <c r="E129" s="47"/>
      <c r="F129" s="47"/>
      <c r="G129" s="47"/>
      <c r="H129" s="44"/>
      <c r="I129" s="48">
        <v>3.02</v>
      </c>
      <c r="J129" s="48">
        <f t="shared" si="12"/>
        <v>2.718</v>
      </c>
      <c r="K129" s="70" t="s">
        <v>105</v>
      </c>
    </row>
    <row r="130" spans="2:11" ht="21" thickBot="1">
      <c r="B130" s="97" t="s">
        <v>83</v>
      </c>
      <c r="C130" s="5"/>
      <c r="D130" s="5"/>
      <c r="E130" s="5"/>
      <c r="F130" s="5"/>
      <c r="G130" s="5"/>
      <c r="H130" s="5"/>
      <c r="I130" s="16" t="s">
        <v>34</v>
      </c>
      <c r="J130" s="21" t="s">
        <v>34</v>
      </c>
      <c r="K130" s="74" t="s">
        <v>108</v>
      </c>
    </row>
    <row r="131" spans="2:11" ht="15">
      <c r="B131" s="94" t="s">
        <v>84</v>
      </c>
      <c r="C131" s="46"/>
      <c r="D131" s="47"/>
      <c r="E131" s="47"/>
      <c r="F131" s="47"/>
      <c r="G131" s="47"/>
      <c r="H131" s="44"/>
      <c r="I131" s="48">
        <v>20.14</v>
      </c>
      <c r="J131" s="48">
        <f>I131*0.9</f>
        <v>18.126</v>
      </c>
      <c r="K131" s="70" t="s">
        <v>105</v>
      </c>
    </row>
    <row r="132" spans="2:11" ht="15.75" thickBot="1">
      <c r="B132" s="95" t="s">
        <v>74</v>
      </c>
      <c r="C132" s="46"/>
      <c r="D132" s="47"/>
      <c r="E132" s="47"/>
      <c r="F132" s="47"/>
      <c r="G132" s="47"/>
      <c r="H132" s="44"/>
      <c r="I132" s="48">
        <v>20.14</v>
      </c>
      <c r="J132" s="48">
        <f>I132*0.9</f>
        <v>18.126</v>
      </c>
      <c r="K132" s="70" t="s">
        <v>105</v>
      </c>
    </row>
    <row r="133" spans="2:11" ht="21" thickBot="1">
      <c r="B133" s="98" t="s">
        <v>35</v>
      </c>
      <c r="C133" s="12"/>
      <c r="D133" s="12"/>
      <c r="E133" s="12"/>
      <c r="F133" s="12"/>
      <c r="G133" s="12"/>
      <c r="H133" s="12"/>
      <c r="I133" s="18" t="s">
        <v>34</v>
      </c>
      <c r="J133" s="26" t="s">
        <v>34</v>
      </c>
      <c r="K133" s="74" t="s">
        <v>108</v>
      </c>
    </row>
    <row r="134" spans="1:13" s="40" customFormat="1" ht="12.75" customHeight="1">
      <c r="A134" s="39"/>
      <c r="B134" s="55" t="s">
        <v>39</v>
      </c>
      <c r="C134" s="41" t="s">
        <v>36</v>
      </c>
      <c r="D134" s="41"/>
      <c r="E134" s="56"/>
      <c r="F134" s="56"/>
      <c r="G134" s="56"/>
      <c r="H134" s="57" t="s">
        <v>46</v>
      </c>
      <c r="I134" s="58">
        <v>340</v>
      </c>
      <c r="J134" s="58">
        <f>I134*0.9</f>
        <v>306</v>
      </c>
      <c r="K134" s="72" t="s">
        <v>106</v>
      </c>
      <c r="L134" s="40">
        <v>252</v>
      </c>
      <c r="M134" s="82">
        <f>L134*1.1*1.2*1.2</f>
        <v>399.16800000000006</v>
      </c>
    </row>
    <row r="135" spans="2:13" s="40" customFormat="1" ht="14.25" customHeight="1">
      <c r="B135" s="55" t="s">
        <v>40</v>
      </c>
      <c r="C135" s="41" t="s">
        <v>37</v>
      </c>
      <c r="D135" s="41"/>
      <c r="E135" s="56"/>
      <c r="F135" s="56"/>
      <c r="G135" s="56"/>
      <c r="H135" s="57" t="s">
        <v>46</v>
      </c>
      <c r="I135" s="58">
        <v>340</v>
      </c>
      <c r="J135" s="58">
        <f>I135*0.9</f>
        <v>306</v>
      </c>
      <c r="K135" s="72" t="s">
        <v>106</v>
      </c>
      <c r="L135" s="40">
        <v>252</v>
      </c>
      <c r="M135" s="82">
        <f>L135*1.1*1.2*1.2</f>
        <v>399.16800000000006</v>
      </c>
    </row>
    <row r="136" spans="2:13" s="40" customFormat="1" ht="15" customHeight="1" thickBot="1">
      <c r="B136" s="55" t="s">
        <v>41</v>
      </c>
      <c r="C136" s="41" t="s">
        <v>38</v>
      </c>
      <c r="D136" s="41"/>
      <c r="E136" s="56"/>
      <c r="F136" s="56"/>
      <c r="G136" s="56"/>
      <c r="H136" s="57" t="s">
        <v>46</v>
      </c>
      <c r="I136" s="58">
        <v>380</v>
      </c>
      <c r="J136" s="58">
        <f>I136*0.9</f>
        <v>342</v>
      </c>
      <c r="K136" s="72" t="s">
        <v>106</v>
      </c>
      <c r="L136" s="40">
        <v>285</v>
      </c>
      <c r="M136" s="82">
        <f>L136*1.1*1.2*1.2</f>
        <v>451.44</v>
      </c>
    </row>
    <row r="137" spans="2:11" ht="21" thickBot="1">
      <c r="B137" s="98" t="s">
        <v>128</v>
      </c>
      <c r="C137" s="12"/>
      <c r="D137" s="12"/>
      <c r="E137" s="12"/>
      <c r="F137" s="12"/>
      <c r="G137" s="12"/>
      <c r="H137" s="12"/>
      <c r="I137" s="18" t="s">
        <v>34</v>
      </c>
      <c r="J137" s="26" t="s">
        <v>34</v>
      </c>
      <c r="K137" s="74" t="s">
        <v>108</v>
      </c>
    </row>
    <row r="138" spans="1:13" s="2" customFormat="1" ht="18" customHeight="1">
      <c r="A138" s="2" t="s">
        <v>21</v>
      </c>
      <c r="B138" s="44" t="s">
        <v>122</v>
      </c>
      <c r="C138" s="44" t="s">
        <v>129</v>
      </c>
      <c r="D138" s="53"/>
      <c r="E138" s="53"/>
      <c r="F138" s="53"/>
      <c r="G138" s="53"/>
      <c r="H138" s="86" t="s">
        <v>127</v>
      </c>
      <c r="I138" s="54">
        <v>140</v>
      </c>
      <c r="J138" s="54">
        <f>I138*0.9</f>
        <v>126</v>
      </c>
      <c r="K138" s="70" t="s">
        <v>33</v>
      </c>
      <c r="M138" s="80"/>
    </row>
    <row r="139" spans="1:13" s="106" customFormat="1" ht="18" customHeight="1">
      <c r="A139" s="106" t="s">
        <v>21</v>
      </c>
      <c r="B139" s="107" t="s">
        <v>123</v>
      </c>
      <c r="C139" s="107" t="s">
        <v>130</v>
      </c>
      <c r="D139" s="223"/>
      <c r="E139" s="223"/>
      <c r="F139" s="223"/>
      <c r="G139" s="223"/>
      <c r="H139" s="224" t="s">
        <v>127</v>
      </c>
      <c r="I139" s="225">
        <v>150</v>
      </c>
      <c r="J139" s="225">
        <f>I139*0.9</f>
        <v>135</v>
      </c>
      <c r="K139" s="105" t="s">
        <v>105</v>
      </c>
      <c r="M139" s="108"/>
    </row>
    <row r="140" spans="1:13" s="106" customFormat="1" ht="18" customHeight="1">
      <c r="A140" s="106" t="s">
        <v>21</v>
      </c>
      <c r="B140" s="107" t="s">
        <v>124</v>
      </c>
      <c r="C140" s="107" t="s">
        <v>131</v>
      </c>
      <c r="D140" s="223"/>
      <c r="E140" s="223"/>
      <c r="F140" s="223"/>
      <c r="G140" s="223"/>
      <c r="H140" s="224" t="s">
        <v>127</v>
      </c>
      <c r="I140" s="225">
        <v>150</v>
      </c>
      <c r="J140" s="225">
        <f>I140*0.9</f>
        <v>135</v>
      </c>
      <c r="K140" s="70" t="s">
        <v>33</v>
      </c>
      <c r="M140" s="108"/>
    </row>
    <row r="141" spans="1:13" s="2" customFormat="1" ht="18" customHeight="1">
      <c r="A141" s="2" t="s">
        <v>21</v>
      </c>
      <c r="B141" s="44" t="s">
        <v>125</v>
      </c>
      <c r="C141" s="44" t="s">
        <v>132</v>
      </c>
      <c r="D141" s="53"/>
      <c r="E141" s="53"/>
      <c r="F141" s="53"/>
      <c r="G141" s="53"/>
      <c r="H141" s="86" t="s">
        <v>127</v>
      </c>
      <c r="I141" s="54">
        <v>170</v>
      </c>
      <c r="J141" s="54">
        <f>I141*0.9</f>
        <v>153</v>
      </c>
      <c r="K141" s="70" t="s">
        <v>33</v>
      </c>
      <c r="M141" s="80"/>
    </row>
    <row r="142" spans="1:13" s="2" customFormat="1" ht="18" customHeight="1">
      <c r="A142" s="2" t="s">
        <v>21</v>
      </c>
      <c r="B142" s="44" t="s">
        <v>126</v>
      </c>
      <c r="C142" s="44" t="s">
        <v>192</v>
      </c>
      <c r="D142" s="53"/>
      <c r="E142" s="53"/>
      <c r="F142" s="53"/>
      <c r="G142" s="53"/>
      <c r="H142" s="86" t="s">
        <v>127</v>
      </c>
      <c r="I142" s="54">
        <v>180</v>
      </c>
      <c r="J142" s="54">
        <f>I142*0.9</f>
        <v>162</v>
      </c>
      <c r="K142" s="70" t="s">
        <v>33</v>
      </c>
      <c r="M142" s="80"/>
    </row>
  </sheetData>
  <sheetProtection/>
  <conditionalFormatting sqref="B114:B129 B131:B132">
    <cfRule type="expression" priority="1" dxfId="0" stopIfTrue="1">
      <formula>#REF!=""</formula>
    </cfRule>
  </conditionalFormatting>
  <conditionalFormatting sqref="B101">
    <cfRule type="expression" priority="2" dxfId="0" stopIfTrue="1">
      <formula>#REF!=""</formula>
    </cfRule>
  </conditionalFormatting>
  <conditionalFormatting sqref="B76:B78">
    <cfRule type="expression" priority="3" dxfId="0" stopIfTrue="1">
      <formula>#REF!=""</formula>
    </cfRule>
  </conditionalFormatting>
  <conditionalFormatting sqref="B75">
    <cfRule type="expression" priority="4" dxfId="0" stopIfTrue="1">
      <formula>#REF!=""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B1">
      <selection activeCell="B4" sqref="B4"/>
    </sheetView>
  </sheetViews>
  <sheetFormatPr defaultColWidth="9.140625" defaultRowHeight="12.75"/>
  <cols>
    <col min="1" max="1" width="5.140625" style="0" customWidth="1"/>
    <col min="2" max="2" width="20.00390625" style="3" customWidth="1"/>
    <col min="5" max="5" width="38.8515625" style="0" customWidth="1"/>
    <col min="6" max="6" width="7.28125" style="0" customWidth="1"/>
    <col min="7" max="7" width="7.8515625" style="0" customWidth="1"/>
    <col min="8" max="8" width="10.140625" style="0" bestFit="1" customWidth="1"/>
    <col min="9" max="9" width="5.00390625" style="0" hidden="1" customWidth="1"/>
    <col min="10" max="10" width="4.00390625" style="76" hidden="1" customWidth="1"/>
    <col min="11" max="11" width="4.00390625" style="0" hidden="1" customWidth="1"/>
    <col min="12" max="12" width="7.00390625" style="0" hidden="1" customWidth="1"/>
    <col min="13" max="13" width="9.00390625" style="0" customWidth="1"/>
    <col min="15" max="15" width="8.57421875" style="0" customWidth="1"/>
  </cols>
  <sheetData>
    <row r="1" ht="20.25">
      <c r="B1" s="88"/>
    </row>
    <row r="2" spans="2:10" s="20" customFormat="1" ht="44.25" customHeight="1">
      <c r="B2" s="89" t="s">
        <v>180</v>
      </c>
      <c r="C2" s="42"/>
      <c r="D2" s="42"/>
      <c r="E2" s="42"/>
      <c r="F2" s="42"/>
      <c r="G2" s="42"/>
      <c r="H2" s="42"/>
      <c r="J2" s="77"/>
    </row>
    <row r="3" spans="2:10" s="1" customFormat="1" ht="15.75">
      <c r="B3" s="90" t="s">
        <v>264</v>
      </c>
      <c r="E3" s="218" t="s">
        <v>215</v>
      </c>
      <c r="F3" s="219"/>
      <c r="G3" s="219"/>
      <c r="J3" s="78"/>
    </row>
    <row r="4" spans="2:10" s="1" customFormat="1" ht="16.5" thickBot="1">
      <c r="B4" s="90"/>
      <c r="J4" s="78"/>
    </row>
    <row r="5" spans="2:10" s="4" customFormat="1" ht="18.75" thickBot="1">
      <c r="B5" s="91" t="s">
        <v>27</v>
      </c>
      <c r="C5" s="8" t="s">
        <v>31</v>
      </c>
      <c r="D5" s="9"/>
      <c r="E5" s="10"/>
      <c r="F5" s="15" t="s">
        <v>28</v>
      </c>
      <c r="G5" s="14" t="s">
        <v>29</v>
      </c>
      <c r="H5" s="13" t="s">
        <v>32</v>
      </c>
      <c r="J5" s="79"/>
    </row>
    <row r="6" spans="2:8" ht="16.5" thickBot="1">
      <c r="B6" s="97" t="s">
        <v>188</v>
      </c>
      <c r="C6" s="5"/>
      <c r="D6" s="5"/>
      <c r="E6" s="5"/>
      <c r="F6" s="83" t="s">
        <v>113</v>
      </c>
      <c r="G6" s="83" t="s">
        <v>113</v>
      </c>
      <c r="H6" s="74" t="s">
        <v>108</v>
      </c>
    </row>
    <row r="7" spans="1:13" s="134" customFormat="1" ht="78.75" customHeight="1">
      <c r="A7" s="134" t="s">
        <v>139</v>
      </c>
      <c r="B7" s="152" t="s">
        <v>181</v>
      </c>
      <c r="C7" s="161" t="s">
        <v>251</v>
      </c>
      <c r="D7" s="162"/>
      <c r="E7" s="162"/>
      <c r="F7" s="153">
        <f>G7*1.1</f>
        <v>414.70000000000005</v>
      </c>
      <c r="G7" s="154">
        <v>377</v>
      </c>
      <c r="H7" s="163" t="s">
        <v>105</v>
      </c>
      <c r="I7" s="134">
        <v>65</v>
      </c>
      <c r="J7" s="141">
        <f aca="true" t="shared" si="0" ref="J7:J26">I7*1.1*1.2*1.5</f>
        <v>128.7</v>
      </c>
      <c r="K7" s="134">
        <v>129</v>
      </c>
      <c r="L7" s="134">
        <f aca="true" t="shared" si="1" ref="L7:L23">K7*1.1*1.2*1.5</f>
        <v>255.42000000000002</v>
      </c>
      <c r="M7" s="220"/>
    </row>
    <row r="8" spans="1:12" s="134" customFormat="1" ht="78.75" customHeight="1">
      <c r="A8" s="134" t="s">
        <v>139</v>
      </c>
      <c r="B8" s="152" t="s">
        <v>182</v>
      </c>
      <c r="C8" s="155" t="s">
        <v>252</v>
      </c>
      <c r="D8" s="156"/>
      <c r="E8" s="156"/>
      <c r="F8" s="153">
        <f>G8*1.1</f>
        <v>414.70000000000005</v>
      </c>
      <c r="G8" s="154">
        <v>377</v>
      </c>
      <c r="H8" s="160" t="s">
        <v>105</v>
      </c>
      <c r="I8" s="134">
        <v>65</v>
      </c>
      <c r="J8" s="141">
        <f t="shared" si="0"/>
        <v>128.7</v>
      </c>
      <c r="K8" s="134">
        <v>129</v>
      </c>
      <c r="L8" s="134">
        <f t="shared" si="1"/>
        <v>255.42000000000002</v>
      </c>
    </row>
    <row r="9" spans="1:12" s="134" customFormat="1" ht="81" customHeight="1">
      <c r="A9" s="134" t="s">
        <v>139</v>
      </c>
      <c r="B9" s="152" t="s">
        <v>241</v>
      </c>
      <c r="C9" s="155" t="s">
        <v>253</v>
      </c>
      <c r="D9" s="156"/>
      <c r="E9" s="156"/>
      <c r="F9" s="153">
        <f>G9*1.1</f>
        <v>487.3</v>
      </c>
      <c r="G9" s="154">
        <v>443</v>
      </c>
      <c r="H9" s="160" t="s">
        <v>105</v>
      </c>
      <c r="I9" s="134">
        <v>65</v>
      </c>
      <c r="J9" s="141">
        <f t="shared" si="0"/>
        <v>128.7</v>
      </c>
      <c r="K9" s="134">
        <v>129</v>
      </c>
      <c r="L9" s="134">
        <f t="shared" si="1"/>
        <v>255.42000000000002</v>
      </c>
    </row>
    <row r="10" spans="1:13" s="134" customFormat="1" ht="90.75" customHeight="1">
      <c r="A10" s="134" t="s">
        <v>139</v>
      </c>
      <c r="B10" s="152" t="s">
        <v>207</v>
      </c>
      <c r="C10" s="161" t="s">
        <v>209</v>
      </c>
      <c r="D10" s="162"/>
      <c r="E10" s="162"/>
      <c r="F10" s="153">
        <f>385+155</f>
        <v>540</v>
      </c>
      <c r="G10" s="154">
        <f>F10*0.9</f>
        <v>486</v>
      </c>
      <c r="H10" s="163" t="s">
        <v>105</v>
      </c>
      <c r="I10" s="134">
        <v>65</v>
      </c>
      <c r="J10" s="141">
        <f t="shared" si="0"/>
        <v>128.7</v>
      </c>
      <c r="K10" s="134">
        <v>129</v>
      </c>
      <c r="L10" s="134">
        <f t="shared" si="1"/>
        <v>255.42000000000002</v>
      </c>
      <c r="M10" s="221"/>
    </row>
    <row r="11" spans="1:13" s="134" customFormat="1" ht="93" customHeight="1">
      <c r="A11" s="134" t="s">
        <v>139</v>
      </c>
      <c r="B11" s="152" t="s">
        <v>208</v>
      </c>
      <c r="C11" s="261" t="s">
        <v>254</v>
      </c>
      <c r="D11" s="262"/>
      <c r="E11" s="262"/>
      <c r="F11" s="153">
        <f aca="true" t="shared" si="2" ref="F11:F21">G11*1.1</f>
        <v>534.6</v>
      </c>
      <c r="G11" s="154">
        <v>486</v>
      </c>
      <c r="H11" s="160" t="s">
        <v>105</v>
      </c>
      <c r="I11" s="134">
        <v>65</v>
      </c>
      <c r="J11" s="141">
        <f t="shared" si="0"/>
        <v>128.7</v>
      </c>
      <c r="K11" s="134">
        <v>129</v>
      </c>
      <c r="L11" s="134">
        <f t="shared" si="1"/>
        <v>255.42000000000002</v>
      </c>
      <c r="M11" s="221"/>
    </row>
    <row r="12" spans="1:13" s="134" customFormat="1" ht="81.75" customHeight="1">
      <c r="A12" s="134" t="s">
        <v>139</v>
      </c>
      <c r="B12" s="152" t="s">
        <v>242</v>
      </c>
      <c r="C12" s="261" t="s">
        <v>255</v>
      </c>
      <c r="D12" s="262"/>
      <c r="E12" s="262"/>
      <c r="F12" s="153">
        <f t="shared" si="2"/>
        <v>568.7</v>
      </c>
      <c r="G12" s="154">
        <v>517</v>
      </c>
      <c r="H12" s="160" t="s">
        <v>105</v>
      </c>
      <c r="I12" s="134">
        <v>65</v>
      </c>
      <c r="J12" s="141">
        <f t="shared" si="0"/>
        <v>128.7</v>
      </c>
      <c r="K12" s="134">
        <v>129</v>
      </c>
      <c r="L12" s="134">
        <f t="shared" si="1"/>
        <v>255.42000000000002</v>
      </c>
      <c r="M12" s="221"/>
    </row>
    <row r="13" spans="1:13" s="134" customFormat="1" ht="102.75" customHeight="1">
      <c r="A13" s="134" t="s">
        <v>139</v>
      </c>
      <c r="B13" s="152" t="s">
        <v>245</v>
      </c>
      <c r="C13" s="261" t="s">
        <v>258</v>
      </c>
      <c r="D13" s="262"/>
      <c r="E13" s="262"/>
      <c r="F13" s="153">
        <f t="shared" si="2"/>
        <v>563.2</v>
      </c>
      <c r="G13" s="154">
        <v>512</v>
      </c>
      <c r="H13" s="160" t="s">
        <v>105</v>
      </c>
      <c r="I13" s="134">
        <v>65</v>
      </c>
      <c r="J13" s="141">
        <f t="shared" si="0"/>
        <v>128.7</v>
      </c>
      <c r="K13" s="134">
        <v>129</v>
      </c>
      <c r="L13" s="134">
        <f t="shared" si="1"/>
        <v>255.42000000000002</v>
      </c>
      <c r="M13" s="221"/>
    </row>
    <row r="14" spans="1:13" s="134" customFormat="1" ht="105.75" customHeight="1">
      <c r="A14" s="134" t="s">
        <v>139</v>
      </c>
      <c r="B14" s="152" t="s">
        <v>246</v>
      </c>
      <c r="C14" s="261" t="s">
        <v>257</v>
      </c>
      <c r="D14" s="262"/>
      <c r="E14" s="262"/>
      <c r="F14" s="153">
        <f t="shared" si="2"/>
        <v>581.9000000000001</v>
      </c>
      <c r="G14" s="154">
        <v>529</v>
      </c>
      <c r="H14" s="160" t="s">
        <v>105</v>
      </c>
      <c r="I14" s="134">
        <v>65</v>
      </c>
      <c r="J14" s="141">
        <f t="shared" si="0"/>
        <v>128.7</v>
      </c>
      <c r="K14" s="134">
        <v>129</v>
      </c>
      <c r="L14" s="134">
        <f t="shared" si="1"/>
        <v>255.42000000000002</v>
      </c>
      <c r="M14" s="221"/>
    </row>
    <row r="15" spans="1:13" s="134" customFormat="1" ht="108" customHeight="1">
      <c r="A15" s="134" t="s">
        <v>139</v>
      </c>
      <c r="B15" s="152" t="s">
        <v>247</v>
      </c>
      <c r="C15" s="261" t="s">
        <v>256</v>
      </c>
      <c r="D15" s="262"/>
      <c r="E15" s="262"/>
      <c r="F15" s="153">
        <f t="shared" si="2"/>
        <v>600.6</v>
      </c>
      <c r="G15" s="154">
        <v>546</v>
      </c>
      <c r="H15" s="160" t="s">
        <v>105</v>
      </c>
      <c r="I15" s="134">
        <v>65</v>
      </c>
      <c r="J15" s="141">
        <f t="shared" si="0"/>
        <v>128.7</v>
      </c>
      <c r="K15" s="134">
        <v>129</v>
      </c>
      <c r="L15" s="134">
        <f t="shared" si="1"/>
        <v>255.42000000000002</v>
      </c>
      <c r="M15" s="221"/>
    </row>
    <row r="16" spans="1:13" s="134" customFormat="1" ht="105.75" customHeight="1">
      <c r="A16" s="134" t="s">
        <v>139</v>
      </c>
      <c r="B16" s="152" t="s">
        <v>211</v>
      </c>
      <c r="C16" s="261" t="s">
        <v>259</v>
      </c>
      <c r="D16" s="262"/>
      <c r="E16" s="262"/>
      <c r="F16" s="153">
        <f t="shared" si="2"/>
        <v>753.39</v>
      </c>
      <c r="G16" s="264">
        <f>761*0.9</f>
        <v>684.9</v>
      </c>
      <c r="H16" s="160" t="s">
        <v>105</v>
      </c>
      <c r="I16" s="134">
        <v>65</v>
      </c>
      <c r="J16" s="141">
        <f t="shared" si="0"/>
        <v>128.7</v>
      </c>
      <c r="K16" s="134">
        <v>129</v>
      </c>
      <c r="L16" s="134">
        <f t="shared" si="1"/>
        <v>255.42000000000002</v>
      </c>
      <c r="M16" s="221"/>
    </row>
    <row r="17" spans="1:13" s="134" customFormat="1" ht="122.25" customHeight="1">
      <c r="A17" s="134" t="s">
        <v>139</v>
      </c>
      <c r="B17" s="152" t="s">
        <v>216</v>
      </c>
      <c r="C17" s="261" t="s">
        <v>260</v>
      </c>
      <c r="D17" s="262"/>
      <c r="E17" s="262"/>
      <c r="F17" s="153">
        <f t="shared" si="2"/>
        <v>787.0500000000001</v>
      </c>
      <c r="G17" s="264">
        <f>795*0.9</f>
        <v>715.5</v>
      </c>
      <c r="H17" s="160" t="s">
        <v>105</v>
      </c>
      <c r="I17" s="134">
        <v>65</v>
      </c>
      <c r="J17" s="141">
        <f t="shared" si="0"/>
        <v>128.7</v>
      </c>
      <c r="K17" s="134">
        <v>129</v>
      </c>
      <c r="L17" s="134">
        <f t="shared" si="1"/>
        <v>255.42000000000002</v>
      </c>
      <c r="M17" s="221"/>
    </row>
    <row r="18" spans="1:13" s="134" customFormat="1" ht="104.25" customHeight="1">
      <c r="A18" s="134" t="s">
        <v>139</v>
      </c>
      <c r="B18" s="152" t="s">
        <v>212</v>
      </c>
      <c r="C18" s="217" t="s">
        <v>261</v>
      </c>
      <c r="D18" s="156"/>
      <c r="E18" s="156"/>
      <c r="F18" s="153">
        <f t="shared" si="2"/>
        <v>806.85</v>
      </c>
      <c r="G18" s="264">
        <f>815*0.9</f>
        <v>733.5</v>
      </c>
      <c r="H18" s="160" t="s">
        <v>105</v>
      </c>
      <c r="I18" s="134">
        <v>65</v>
      </c>
      <c r="J18" s="141">
        <f t="shared" si="0"/>
        <v>128.7</v>
      </c>
      <c r="K18" s="134">
        <v>129</v>
      </c>
      <c r="L18" s="134">
        <f t="shared" si="1"/>
        <v>255.42000000000002</v>
      </c>
      <c r="M18" s="221"/>
    </row>
    <row r="19" spans="1:13" s="134" customFormat="1" ht="105" customHeight="1">
      <c r="A19" s="134" t="s">
        <v>139</v>
      </c>
      <c r="B19" s="152" t="s">
        <v>243</v>
      </c>
      <c r="C19" s="217" t="s">
        <v>248</v>
      </c>
      <c r="D19" s="156"/>
      <c r="E19" s="156"/>
      <c r="F19" s="153">
        <f t="shared" si="2"/>
        <v>821.7</v>
      </c>
      <c r="G19" s="264">
        <f>830*0.9</f>
        <v>747</v>
      </c>
      <c r="H19" s="160" t="s">
        <v>105</v>
      </c>
      <c r="I19" s="134">
        <v>65</v>
      </c>
      <c r="J19" s="141">
        <f t="shared" si="0"/>
        <v>128.7</v>
      </c>
      <c r="K19" s="134">
        <v>129</v>
      </c>
      <c r="L19" s="134">
        <f t="shared" si="1"/>
        <v>255.42000000000002</v>
      </c>
      <c r="M19" s="221"/>
    </row>
    <row r="20" spans="1:13" s="134" customFormat="1" ht="93" customHeight="1">
      <c r="A20" s="134" t="s">
        <v>139</v>
      </c>
      <c r="B20" s="265" t="s">
        <v>210</v>
      </c>
      <c r="C20" s="266" t="s">
        <v>249</v>
      </c>
      <c r="D20" s="267"/>
      <c r="E20" s="267"/>
      <c r="F20" s="268">
        <f t="shared" si="2"/>
        <v>808.5000000000001</v>
      </c>
      <c r="G20" s="269">
        <v>735</v>
      </c>
      <c r="H20" s="270" t="s">
        <v>263</v>
      </c>
      <c r="I20" s="134">
        <v>65</v>
      </c>
      <c r="J20" s="141">
        <f t="shared" si="0"/>
        <v>128.7</v>
      </c>
      <c r="K20" s="134">
        <v>129</v>
      </c>
      <c r="L20" s="134">
        <f t="shared" si="1"/>
        <v>255.42000000000002</v>
      </c>
      <c r="M20" s="221"/>
    </row>
    <row r="21" spans="1:13" s="134" customFormat="1" ht="102.75" customHeight="1">
      <c r="A21" s="134" t="s">
        <v>139</v>
      </c>
      <c r="B21" s="152" t="s">
        <v>244</v>
      </c>
      <c r="C21" s="217" t="s">
        <v>250</v>
      </c>
      <c r="D21" s="156"/>
      <c r="E21" s="156"/>
      <c r="F21" s="153">
        <f t="shared" si="2"/>
        <v>1053.8000000000002</v>
      </c>
      <c r="G21" s="154">
        <v>958</v>
      </c>
      <c r="H21" s="160" t="s">
        <v>105</v>
      </c>
      <c r="I21" s="134">
        <v>65</v>
      </c>
      <c r="J21" s="141">
        <f t="shared" si="0"/>
        <v>128.7</v>
      </c>
      <c r="K21" s="134">
        <v>129</v>
      </c>
      <c r="L21" s="134">
        <f t="shared" si="1"/>
        <v>255.42000000000002</v>
      </c>
      <c r="M21" s="221"/>
    </row>
    <row r="22" spans="2:12" s="132" customFormat="1" ht="14.25">
      <c r="B22" s="152" t="s">
        <v>183</v>
      </c>
      <c r="C22" s="157" t="s">
        <v>213</v>
      </c>
      <c r="D22" s="158"/>
      <c r="E22" s="159"/>
      <c r="F22" s="153">
        <f>46*1.07*1.05*1.2*1.5</f>
        <v>93.02580000000002</v>
      </c>
      <c r="G22" s="154">
        <f>F22*0.9</f>
        <v>83.72322000000001</v>
      </c>
      <c r="H22" s="149" t="s">
        <v>105</v>
      </c>
      <c r="I22" s="132">
        <v>74</v>
      </c>
      <c r="J22" s="133">
        <f t="shared" si="0"/>
        <v>146.52</v>
      </c>
      <c r="K22" s="132">
        <v>129</v>
      </c>
      <c r="L22" s="132">
        <f t="shared" si="1"/>
        <v>255.42000000000002</v>
      </c>
    </row>
    <row r="23" spans="2:12" s="132" customFormat="1" ht="15" thickBot="1">
      <c r="B23" s="152" t="s">
        <v>184</v>
      </c>
      <c r="C23" s="157" t="s">
        <v>214</v>
      </c>
      <c r="D23" s="158"/>
      <c r="E23" s="159"/>
      <c r="F23" s="153">
        <f>32*1.07*1.2*1.5</f>
        <v>61.632000000000005</v>
      </c>
      <c r="G23" s="154">
        <f>F23*0.9</f>
        <v>55.46880000000001</v>
      </c>
      <c r="H23" s="149" t="s">
        <v>105</v>
      </c>
      <c r="I23" s="132">
        <v>76</v>
      </c>
      <c r="J23" s="133">
        <f t="shared" si="0"/>
        <v>150.48000000000002</v>
      </c>
      <c r="K23" s="132">
        <v>129</v>
      </c>
      <c r="L23" s="132">
        <f t="shared" si="1"/>
        <v>255.42000000000002</v>
      </c>
    </row>
    <row r="24" spans="2:8" ht="16.5" thickBot="1">
      <c r="B24" s="97" t="s">
        <v>187</v>
      </c>
      <c r="C24" s="5"/>
      <c r="D24" s="5"/>
      <c r="E24" s="5"/>
      <c r="F24" s="83" t="s">
        <v>113</v>
      </c>
      <c r="G24" s="83" t="s">
        <v>113</v>
      </c>
      <c r="H24" s="74" t="s">
        <v>108</v>
      </c>
    </row>
    <row r="25" spans="1:13" s="129" customFormat="1" ht="109.5" customHeight="1">
      <c r="A25" s="129" t="s">
        <v>139</v>
      </c>
      <c r="B25" s="150" t="s">
        <v>185</v>
      </c>
      <c r="C25" s="168" t="s">
        <v>186</v>
      </c>
      <c r="D25" s="169"/>
      <c r="E25" s="170"/>
      <c r="F25" s="151">
        <v>1990</v>
      </c>
      <c r="G25" s="263">
        <f>1890*0.9</f>
        <v>1701</v>
      </c>
      <c r="H25" s="164" t="s">
        <v>105</v>
      </c>
      <c r="I25" s="131">
        <v>78.5</v>
      </c>
      <c r="J25" s="130">
        <f t="shared" si="0"/>
        <v>155.43</v>
      </c>
      <c r="M25" s="171" t="s">
        <v>191</v>
      </c>
    </row>
    <row r="26" spans="1:13" s="129" customFormat="1" ht="87.75" customHeight="1">
      <c r="A26" s="129" t="s">
        <v>139</v>
      </c>
      <c r="B26" s="150" t="s">
        <v>189</v>
      </c>
      <c r="C26" s="167" t="s">
        <v>190</v>
      </c>
      <c r="D26" s="165"/>
      <c r="E26" s="166"/>
      <c r="F26" s="151">
        <v>1400</v>
      </c>
      <c r="G26" s="263">
        <f>1300*0.9</f>
        <v>1170</v>
      </c>
      <c r="H26" s="164" t="s">
        <v>105</v>
      </c>
      <c r="I26" s="131">
        <v>78.5</v>
      </c>
      <c r="J26" s="130">
        <f t="shared" si="0"/>
        <v>155.43</v>
      </c>
      <c r="M26" s="171" t="s">
        <v>191</v>
      </c>
    </row>
  </sheetData>
  <sheetProtection/>
  <printOptions/>
  <pageMargins left="0.3" right="0.24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Alexandr Suslov</cp:lastModifiedBy>
  <cp:lastPrinted>2006-10-12T17:46:12Z</cp:lastPrinted>
  <dcterms:created xsi:type="dcterms:W3CDTF">1996-10-08T23:32:33Z</dcterms:created>
  <dcterms:modified xsi:type="dcterms:W3CDTF">2007-06-21T07:51:27Z</dcterms:modified>
  <cp:category/>
  <cp:version/>
  <cp:contentType/>
  <cp:contentStatus/>
</cp:coreProperties>
</file>